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00" yWindow="525" windowWidth="26835" windowHeight="17100" tabRatio="781"/>
  </bookViews>
  <sheets>
    <sheet name="D.1.1.c.04. VÝP. OSTATNÍCH VÝR." sheetId="19" r:id="rId1"/>
  </sheets>
  <externalReferences>
    <externalReference r:id="rId2"/>
    <externalReference r:id="rId3"/>
    <externalReference r:id="rId4"/>
  </externalReferences>
  <definedNames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>'[2]Rekapitulace roz.  vč. kapitol'!#REF!</definedName>
    <definedName name="_VZT5">'[2]Rekapitulace roz.  vč. kapitol'!#REF!</definedName>
    <definedName name="_VZT6">'[2]Rekapitulace roz.  vč. kapitol'!#REF!</definedName>
    <definedName name="_VZT8">'[2]Rekapitulace roz.  vč. kapitol'!#REF!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>#REF!</definedName>
    <definedName name="bghrerr">#REF!</definedName>
    <definedName name="bhvfdgvf">#REF!</definedName>
    <definedName name="body_celkem">'[2]Rekapitulace roz.  vč. kapitol'!#REF!</definedName>
    <definedName name="body_kapitoly">'[2]Rekapitulace roz.  vč. kapitol'!#REF!</definedName>
    <definedName name="body_pomocny">'[2]Rekapitulace roz.  vč. kapitol'!#REF!</definedName>
    <definedName name="body_rozpocty">'[2]Rekapitulace roz.  vč. kapitol'!#REF!</definedName>
    <definedName name="category1">#REF!</definedName>
    <definedName name="celkrozp">#REF!</definedName>
    <definedName name="cisloobjektu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>#REF!</definedName>
    <definedName name="Datum">#REF!</definedName>
    <definedName name="dfdaf">#REF!</definedName>
    <definedName name="Dil">#REF!</definedName>
    <definedName name="DKGJSDGS">#REF!</definedName>
    <definedName name="dod">'[3]F.1.4.5. ZZTI'!#REF!</definedName>
    <definedName name="Dodavka">#REF!</definedName>
    <definedName name="Dodavka0">#REF!</definedName>
    <definedName name="dsfbhbg">#REF!</definedName>
    <definedName name="End_Bal">#REF!</definedName>
    <definedName name="exter1">#REF!</definedName>
    <definedName name="Extra_Pay">#REF!</definedName>
    <definedName name="f">#REF!</definedName>
    <definedName name="Full_Print">#REF!</definedName>
    <definedName name="ha">'[3]F.1.4.5. ZZTI'!#REF!</definedName>
    <definedName name="Header_Row">ROW(#REF!)</definedName>
    <definedName name="hovno">#REF!</definedName>
    <definedName name="hs">#REF!</definedName>
    <definedName name="HSV">#REF!</definedName>
    <definedName name="HSV0">#REF!</definedName>
    <definedName name="HZS">#REF!</definedName>
    <definedName name="HZS0">#REF!</definedName>
    <definedName name="Int">#REF!</definedName>
    <definedName name="inter1">#REF!</definedName>
    <definedName name="Interest_Rate">#REF!</definedName>
    <definedName name="JKSO">#REF!</definedName>
    <definedName name="jzzuggt">#REF!</definedName>
    <definedName name="Last_Row" localSheetId="0">IF('D.1.1.c.04. VÝP. OSTATNÍCH VÝR.'!Values_Entered,Header_Row+'D.1.1.c.04. VÝP. OSTATNÍCH VÝR.'!Number_of_Payments,Header_Row)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>#REF!</definedName>
    <definedName name="Loan_Start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>#REF!</definedName>
    <definedName name="Mont">#REF!</definedName>
    <definedName name="Montaz0">#REF!</definedName>
    <definedName name="mts">#REF!</definedName>
    <definedName name="n" localSheetId="0">Scheduled_Payment+Extra_Payment</definedName>
    <definedName name="n">Scheduled_Payment+Extra_Payment</definedName>
    <definedName name="NazevDilu">#REF!</definedName>
    <definedName name="nazevobjektu">#REF!</definedName>
    <definedName name="nazevstavby">#REF!</definedName>
    <definedName name="Num_Pmt_Per_Year">#REF!</definedName>
    <definedName name="Number_of_Payments" localSheetId="0">MATCH(0.01,End_Bal,-1)+1</definedName>
    <definedName name="Number_of_Payments">MATCH(0.01,End_Bal,-1)+1</definedName>
    <definedName name="obch_sleva">#REF!</definedName>
    <definedName name="Objednatel">#REF!</definedName>
    <definedName name="_xlnm.Print_Area" localSheetId="0">'D.1.1.c.04. VÝP. OSTATNÍCH VÝR.'!$A$1:$I$69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>#REF!</definedName>
    <definedName name="Pay_Num">#REF!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ocetMJ">#REF!</definedName>
    <definedName name="pokusAAAA">#REF!</definedName>
    <definedName name="pokusadres">#REF!</definedName>
    <definedName name="položka_A1">#REF!</definedName>
    <definedName name="položky">#REF!</definedName>
    <definedName name="pom_výp_zač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>#REF!</definedName>
    <definedName name="poznámka">#REF!</definedName>
    <definedName name="prep_schem">#REF!</definedName>
    <definedName name="Princ">#REF!</definedName>
    <definedName name="Print_Area" localSheetId="0">'D.1.1.c.04. VÝP. OSTATNÍCH VÝR.'!$A$1:$I$68</definedName>
    <definedName name="Print_Area_Reset" localSheetId="0">OFFSET(Full_Print,0,0,'D.1.1.c.04. VÝP. OSTATNÍCH VÝR.'!Last_Row)</definedName>
    <definedName name="Print_Area_Reset">OFFSET(Full_Print,0,0,Last_Row)</definedName>
    <definedName name="Projektant">#REF!</definedName>
    <definedName name="PSV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>#REF!</definedName>
    <definedName name="SazbaDPH2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>#REF!</definedName>
    <definedName name="subslevy">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hotovitel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19" l="1"/>
  <c r="F31" i="19"/>
  <c r="F30" i="19"/>
  <c r="F29" i="19"/>
  <c r="F22" i="19"/>
  <c r="F21" i="19"/>
  <c r="F20" i="19"/>
  <c r="F19" i="19"/>
  <c r="H31" i="19" l="1"/>
  <c r="H32" i="19"/>
  <c r="H30" i="19"/>
  <c r="H21" i="19"/>
  <c r="H20" i="19"/>
  <c r="H22" i="19"/>
  <c r="F48" i="19" l="1"/>
  <c r="F55" i="19"/>
  <c r="F54" i="19"/>
  <c r="F53" i="19"/>
  <c r="F52" i="19"/>
  <c r="F51" i="19"/>
  <c r="F50" i="19"/>
  <c r="F49" i="19"/>
  <c r="F47" i="19"/>
  <c r="F46" i="19"/>
  <c r="F45" i="19"/>
  <c r="F44" i="19"/>
  <c r="F43" i="19"/>
  <c r="F42" i="19"/>
  <c r="F41" i="19"/>
  <c r="F40" i="19"/>
  <c r="F39" i="19"/>
  <c r="H56" i="19" l="1"/>
  <c r="F36" i="19" l="1"/>
  <c r="F27" i="19"/>
  <c r="G27" i="19" s="1"/>
  <c r="F17" i="19"/>
  <c r="G17" i="19" s="1"/>
  <c r="F13" i="19"/>
  <c r="F9" i="19"/>
  <c r="H36" i="19" l="1"/>
  <c r="H27" i="19" l="1"/>
  <c r="H17" i="19"/>
  <c r="H13" i="19" l="1"/>
  <c r="H9" i="19"/>
  <c r="F57" i="19" l="1"/>
  <c r="H57" i="19" s="1"/>
  <c r="H8" i="19" s="1"/>
  <c r="H7" i="19" l="1"/>
  <c r="H60" i="19" l="1"/>
  <c r="H62" i="19" s="1"/>
</calcChain>
</file>

<file path=xl/sharedStrings.xml><?xml version="1.0" encoding="utf-8"?>
<sst xmlns="http://schemas.openxmlformats.org/spreadsheetml/2006/main" count="117" uniqueCount="102">
  <si>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</si>
  <si>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</si>
  <si>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</si>
  <si>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</si>
  <si>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</si>
  <si>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</si>
  <si>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</si>
  <si>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</si>
  <si>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</si>
  <si>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</si>
  <si>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</si>
  <si>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</si>
  <si>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</si>
  <si>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</si>
  <si>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</si>
  <si>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</si>
  <si>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</si>
  <si>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</si>
  <si>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</si>
  <si>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</si>
  <si>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</si>
  <si>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</si>
  <si>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</si>
  <si>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Jednotkové položky zahrnují vedlejší rozpočtové náklady, náklady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</si>
  <si>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</si>
  <si>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%</t>
  </si>
  <si>
    <t>hod</t>
  </si>
  <si>
    <t xml:space="preserve">" Zednická výpomoc, doplňkové práce,kompletace apod." </t>
  </si>
  <si>
    <t>HZS</t>
  </si>
  <si>
    <t>kus</t>
  </si>
  <si>
    <t>Ostatní práce a konstrukce</t>
  </si>
  <si>
    <t>HZS2492</t>
  </si>
  <si>
    <t>Hodinová zúčtovací sazba pomocný dělník PSV</t>
  </si>
  <si>
    <t xml:space="preserve">" Stavební práce a dodávky spojené s provedením funkčního celku 790. " </t>
  </si>
  <si>
    <t>" V ceně armatury, tvarovky, napojení na požární vodovod, revize"</t>
  </si>
  <si>
    <t>" Včetně odstranění stávajících žaluzií, likvidace odpadu. "</t>
  </si>
  <si>
    <t>" Včetně odstranění stávající fólie, likvidace odpadu, očištění stávajících skel před nalepením nové fólie."</t>
  </si>
  <si>
    <t>kpl.</t>
  </si>
  <si>
    <t>m</t>
  </si>
  <si>
    <t>"  Včetně naložení, svislého a vodorovného přesunu suti, odvoz stavební suti. 
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odpadu. "</t>
  </si>
  <si>
    <t>" Cena vč. držáku a úvodní revize. "</t>
  </si>
  <si>
    <t>" Přenosný hasicí přístroj práškový 6 kg - hasící schopnost 21A. "</t>
  </si>
  <si>
    <t>Objekt:   D.1.1.c.04. VÝPIS OSTATNÍCH VÝROBKŮ</t>
  </si>
  <si>
    <t>D.1.1.c.04. VÝPIS OSTATNÍCH VÝROBKŮ</t>
  </si>
  <si>
    <t>" 3. NP "</t>
  </si>
  <si>
    <t>998790202 SPC</t>
  </si>
  <si>
    <t>Přesun hmot pro ostatní výrobky v objektech v do 12 m</t>
  </si>
  <si>
    <t>" Místnost N03815 " 2,4</t>
  </si>
  <si>
    <t>" Místnost N03816 " 1,2</t>
  </si>
  <si>
    <t>" Místnost N03817 " 3,6</t>
  </si>
  <si>
    <t>" Místnost N03818 " 3,6</t>
  </si>
  <si>
    <t>" Místnost N03819 " 3,6</t>
  </si>
  <si>
    <t>" Místnost N03820 " 3,6</t>
  </si>
  <si>
    <t>" Místnost N03821 " 3,6</t>
  </si>
  <si>
    <t>" Místnost N03822 " 7,2</t>
  </si>
  <si>
    <t>" Místnost N03823 " 7,2</t>
  </si>
  <si>
    <t>" Místnost N03825 " 10,8</t>
  </si>
  <si>
    <t>" Místnost N03826 " 3,6</t>
  </si>
  <si>
    <t>" Místnost N03827 " 3,6</t>
  </si>
  <si>
    <t>" Místnost N03828 " 2,4</t>
  </si>
  <si>
    <t>" Místnost N03829 " 4,8</t>
  </si>
  <si>
    <t>" Místnost N03830 " 3,6</t>
  </si>
  <si>
    <t>" Místnost N03831 " 2,4</t>
  </si>
  <si>
    <t>790999101 SPC</t>
  </si>
  <si>
    <t>790999102 SPC</t>
  </si>
  <si>
    <t>790999103 SPC</t>
  </si>
  <si>
    <t>790999104 SPC</t>
  </si>
  <si>
    <t>790999105 SPC</t>
  </si>
  <si>
    <t>" Místnost N03824 " 3,6</t>
  </si>
  <si>
    <t xml:space="preserve">CS ÚRS/TEO 2022 01 </t>
  </si>
  <si>
    <t>CS ÚRS 2022 01</t>
  </si>
  <si>
    <t>D+M Hydrantový systém vestavný s tvarově stálou hadicí D19 - Specifikace dle PD - D.1.1.c.04. VÝPIS OSTATNÍCH VÝROBKŮ - HS</t>
  </si>
  <si>
    <t>D+M Přenosný hasící přístroj práškový - Specifikace dle PD - D.1.1.c.04. VÝPIS OSTATNÍCH VÝROBKŮ - HP1</t>
  </si>
  <si>
    <t>Stavba:   Výstavba a modernizace fakulty informatiky a ústavu výpočetní techniky Masarykovy univerzity - 3. NP–C</t>
  </si>
  <si>
    <t>D+M Horizontální žaluzie - Specifikace dle PD - D.1.1.c.04. VÝPIS OSTATNÍCH VÝROBKŮ - HŽ1</t>
  </si>
  <si>
    <t xml:space="preserve">" V ceně veškeré nutné příslušenství a materiál pro montáž vnitřních žaluzií - ovládací prvek (lano, řetízek, …), případný uložný prvek ovládání (aretace), veškeré lišty, horní profil (box), apod. " </t>
  </si>
  <si>
    <t>3a</t>
  </si>
  <si>
    <t>3b</t>
  </si>
  <si>
    <t>3c</t>
  </si>
  <si>
    <t>m2</t>
  </si>
  <si>
    <t>t</t>
  </si>
  <si>
    <t>D+M Vnitřní parapet - Specifikace dle PD - D.1.1.c.04. VÝPIS OSTATNÍCH VÝROBKŮ - VP1</t>
  </si>
  <si>
    <t>" Vnitřní parapet z vlhkuodolné dřevotřískové desky potažené z obou stran laminátem.
Parapet zakončený oblým nosem z čelní strany. V ceně také případné plastové koncovky při ukončení u stěny.
Barva bílá. "</t>
  </si>
  <si>
    <t>" - Očištění okna (skel) po odstranění stávající fólie před provedením nové fólie. "</t>
  </si>
  <si>
    <t>4a</t>
  </si>
  <si>
    <t>4b</t>
  </si>
  <si>
    <t>4c</t>
  </si>
  <si>
    <t xml:space="preserve">" Výměna žaluzií pro vnitřní okna - rozměr okna - 1,2×2,1 m.
Vnitřní žaluzie - celostínící hliníkové lamely š. 25 mm. Barva RAL 9007 - šedý hliník.
Manuální ovládání řetízkem. 
Umístění na jižní i severní fasádě. " </t>
  </si>
  <si>
    <t>D+M Polep skla - Specifikace dle PD - D.1.1.c.04. VÝPIS OSTATNÍCH VÝROBKŮ - PS1</t>
  </si>
  <si>
    <t>" Hydrantový systém vestavný s tvarově stálou hadicí D19 délky 30 m s plnými dvířky.
 Rozměr: 650×650×245 mm. "</t>
  </si>
  <si>
    <t>" 3. NP "  57+2</t>
  </si>
  <si>
    <t>" - Demontáž stávajících žaluzií - 59 ks ≈ 148,68 m2  "</t>
  </si>
  <si>
    <t>" - Dodávka a montáž nových žaluzií vč. veškerého příslušenství - 59 ks ≈ 148,68 m2  "</t>
  </si>
  <si>
    <t>" 3. NP " 28+2</t>
  </si>
  <si>
    <t>" - Demontáž stávajících polepů vč. odvozu a likvidace - 30 ks ≈ 75,6 m2  "</t>
  </si>
  <si>
    <t>" - Dodávka a montáž protisluneční fólie vč. veškerého příslušenství - 30 ks ≈ 75,6 m2  "</t>
  </si>
  <si>
    <t>" Polep protisluneční fólií zrcadlovou pro dvojskla - vhodná do exteriéru  - rozměr okna - 1,2×2,1 m. 
V ceně také odstranění původní protisluneční fólie - polepu. 
Umístění na oknech jižní fasády. "</t>
  </si>
  <si>
    <t>" POZN: Plocha polepu vztažena na celou plochu okenních výplní, nikoli pro jednotlivé části - horní a spodní okno zvlášť.
Do rozpočtu oproti výpisu uvažovány i polepy pro okna v m. N03815 - 2 ks. "</t>
  </si>
  <si>
    <t>" POZN: Plocha žaluzií vztažena na celou plochu okenních výplní, nikoli pro jednotlivé části - horní a spodní okno zvlášť. 
Do rozpočtu oproti výpisu uvažovány i žaluzie pro okna v m. N03815 - 2 ks. "</t>
  </si>
  <si>
    <t>" - Odvoz a likvidace suti - demontovaných žaluzií. vč. příslušenství - uvažována předpokládaná hmotnost 1 m2 - 0,0013 t " (59*(1,2*2,1))*0,0013</t>
  </si>
  <si>
    <t>SOUPIS PRACÍ</t>
  </si>
  <si>
    <t>POZNÁMKA: Jednotkové ceny se vepisují do řádku k položce. 
Výjimku tvoří položky rozagregované na více podpoložek pro lepší nacenění. Tam se cena vepisuje k jednotlivým podpoložkám (žluté podbarvení). Celková jednotková cena je pak vypočtena na základě jednotlivých cen podpoložek.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</si>
</sst>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;\-#,##0.000"/>
    <numFmt numFmtId="165" formatCode="#,##0.00_ ;\-#,##0.00\ 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u/>
      <sz val="8"/>
      <color indexed="10"/>
      <name val="Arial CE"/>
      <family val="2"/>
      <charset val="238"/>
    </font>
    <font>
      <sz val="8"/>
      <name val="MS Sans Serif"/>
      <family val="2"/>
    </font>
    <font>
      <sz val="11"/>
      <color theme="1"/>
      <name val="Calibri"/>
      <family val="2"/>
      <scheme val="minor"/>
    </font>
    <font>
      <sz val="8"/>
      <color indexed="10"/>
      <name val="MS Sans Serif"/>
      <family val="2"/>
      <charset val="238"/>
    </font>
    <font>
      <sz val="8"/>
      <color rgb="FF0000FF"/>
      <name val="Arial CE"/>
      <family val="2"/>
      <charset val="238"/>
    </font>
    <font>
      <b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8"/>
      <color theme="10"/>
      <name val="MS Sans Serif"/>
      <family val="2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name val="MS Sans Serif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b/>
      <sz val="12"/>
      <color rgb="FFFF0000"/>
      <name val="MS Sans Serif"/>
      <family val="2"/>
      <charset val="238"/>
    </font>
    <font>
      <b/>
      <sz val="12"/>
      <color rgb="FFFF0000"/>
      <name val="Calibri"/>
      <family val="2"/>
      <scheme val="minor"/>
    </font>
    <font>
      <sz val="8"/>
      <name val="Arial CE"/>
      <family val="2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5">
    <xf numFmtId="0" fontId="0" fillId="0" borderId="0"/>
    <xf numFmtId="0" fontId="11" fillId="0" borderId="0"/>
    <xf numFmtId="0" fontId="10" fillId="0" borderId="0" applyAlignment="0">
      <alignment vertical="top" wrapText="1"/>
      <protection locked="0"/>
    </xf>
    <xf numFmtId="0" fontId="13" fillId="0" borderId="0" applyFill="0" applyBorder="0" applyProtection="0"/>
    <xf numFmtId="0" fontId="14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6" fillId="0" borderId="0"/>
    <xf numFmtId="0" fontId="10" fillId="0" borderId="0" applyAlignment="0">
      <alignment vertical="top" wrapText="1"/>
      <protection locked="0"/>
    </xf>
    <xf numFmtId="0" fontId="15" fillId="0" borderId="0"/>
    <xf numFmtId="0" fontId="16" fillId="0" borderId="0" applyFont="0" applyFill="0" applyBorder="0" applyAlignment="0" applyProtection="0"/>
    <xf numFmtId="0" fontId="14" fillId="0" borderId="0"/>
    <xf numFmtId="0" fontId="17" fillId="0" borderId="0"/>
    <xf numFmtId="0" fontId="11" fillId="0" borderId="0"/>
    <xf numFmtId="0" fontId="11" fillId="0" borderId="0"/>
    <xf numFmtId="0" fontId="19" fillId="0" borderId="0" applyAlignment="0">
      <alignment vertical="top" wrapText="1"/>
      <protection locked="0"/>
    </xf>
    <xf numFmtId="0" fontId="17" fillId="0" borderId="0"/>
    <xf numFmtId="0" fontId="20" fillId="0" borderId="0"/>
    <xf numFmtId="0" fontId="19" fillId="0" borderId="0" applyAlignment="0">
      <alignment vertical="top" wrapText="1"/>
      <protection locked="0"/>
    </xf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10" fillId="0" borderId="0" applyAlignment="0">
      <alignment vertical="top" wrapText="1"/>
      <protection locked="0"/>
    </xf>
  </cellStyleXfs>
  <cellXfs count="133">
    <xf numFmtId="0" fontId="0" fillId="0" borderId="0" xfId="0"/>
    <xf numFmtId="0" fontId="4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7" fillId="0" borderId="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/>
    </xf>
    <xf numFmtId="0" fontId="3" fillId="0" borderId="0" xfId="10" applyFont="1" applyAlignment="1" applyProtection="1">
      <alignment horizontal="left"/>
    </xf>
    <xf numFmtId="0" fontId="0" fillId="0" borderId="0" xfId="0" applyFill="1" applyAlignment="1" applyProtection="1">
      <alignment horizontal="left" vertical="top"/>
    </xf>
    <xf numFmtId="0" fontId="0" fillId="0" borderId="0" xfId="0" applyFill="1" applyProtection="1"/>
    <xf numFmtId="0" fontId="0" fillId="0" borderId="0" xfId="0" applyProtection="1"/>
    <xf numFmtId="37" fontId="5" fillId="2" borderId="0" xfId="2" applyNumberFormat="1" applyFont="1" applyFill="1" applyAlignment="1" applyProtection="1">
      <alignment horizontal="right"/>
    </xf>
    <xf numFmtId="0" fontId="5" fillId="2" borderId="0" xfId="2" applyFont="1" applyFill="1" applyAlignment="1" applyProtection="1">
      <alignment horizontal="left" wrapText="1"/>
    </xf>
    <xf numFmtId="164" fontId="5" fillId="2" borderId="0" xfId="2" applyNumberFormat="1" applyFont="1" applyFill="1" applyAlignment="1" applyProtection="1">
      <alignment horizontal="right"/>
    </xf>
    <xf numFmtId="39" fontId="5" fillId="2" borderId="0" xfId="2" applyNumberFormat="1" applyFont="1" applyFill="1" applyAlignment="1" applyProtection="1">
      <alignment horizontal="right"/>
    </xf>
    <xf numFmtId="0" fontId="10" fillId="2" borderId="0" xfId="2" applyFill="1" applyAlignment="1" applyProtection="1">
      <alignment horizontal="left" vertical="top"/>
    </xf>
    <xf numFmtId="0" fontId="31" fillId="0" borderId="0" xfId="2" applyFont="1" applyFill="1" applyAlignment="1" applyProtection="1">
      <alignment horizontal="left" vertical="center"/>
    </xf>
    <xf numFmtId="0" fontId="31" fillId="0" borderId="0" xfId="2" applyFont="1" applyFill="1" applyAlignment="1" applyProtection="1">
      <alignment horizontal="left" vertical="top"/>
    </xf>
    <xf numFmtId="0" fontId="10" fillId="0" borderId="0" xfId="2" applyFill="1" applyAlignment="1" applyProtection="1">
      <alignment horizontal="left" vertical="top"/>
    </xf>
    <xf numFmtId="0" fontId="10" fillId="0" borderId="0" xfId="2" applyAlignment="1" applyProtection="1">
      <alignment horizontal="left" vertical="top"/>
    </xf>
    <xf numFmtId="37" fontId="5" fillId="2" borderId="2" xfId="0" applyNumberFormat="1" applyFont="1" applyFill="1" applyBorder="1" applyAlignment="1" applyProtection="1">
      <alignment horizontal="right"/>
    </xf>
    <xf numFmtId="49" fontId="5" fillId="2" borderId="2" xfId="0" applyNumberFormat="1" applyFont="1" applyFill="1" applyBorder="1" applyAlignment="1" applyProtection="1">
      <alignment horizontal="left" wrapText="1"/>
    </xf>
    <xf numFmtId="0" fontId="5" fillId="2" borderId="2" xfId="0" applyFont="1" applyFill="1" applyBorder="1" applyAlignment="1" applyProtection="1">
      <alignment horizontal="left" wrapText="1"/>
    </xf>
    <xf numFmtId="2" fontId="5" fillId="2" borderId="2" xfId="0" applyNumberFormat="1" applyFont="1" applyFill="1" applyBorder="1" applyAlignment="1" applyProtection="1">
      <alignment horizontal="right"/>
    </xf>
    <xf numFmtId="39" fontId="5" fillId="2" borderId="2" xfId="0" applyNumberFormat="1" applyFont="1" applyFill="1" applyBorder="1" applyAlignment="1" applyProtection="1">
      <alignment horizontal="right"/>
    </xf>
    <xf numFmtId="0" fontId="21" fillId="0" borderId="2" xfId="0" applyFont="1" applyFill="1" applyBorder="1" applyAlignment="1" applyProtection="1">
      <alignment horizontal="right" vertical="center"/>
    </xf>
    <xf numFmtId="0" fontId="24" fillId="0" borderId="0" xfId="21" applyFill="1" applyAlignment="1" applyProtection="1">
      <alignment vertical="center"/>
    </xf>
    <xf numFmtId="0" fontId="32" fillId="0" borderId="0" xfId="0" applyFont="1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37" fontId="6" fillId="0" borderId="2" xfId="0" applyNumberFormat="1" applyFont="1" applyBorder="1" applyAlignment="1" applyProtection="1">
      <alignment horizontal="right"/>
    </xf>
    <xf numFmtId="49" fontId="6" fillId="0" borderId="2" xfId="0" applyNumberFormat="1" applyFont="1" applyBorder="1" applyAlignment="1" applyProtection="1">
      <alignment horizontal="left" wrapText="1"/>
    </xf>
    <xf numFmtId="0" fontId="6" fillId="0" borderId="2" xfId="0" applyFont="1" applyBorder="1" applyAlignment="1" applyProtection="1">
      <alignment horizontal="left" wrapText="1"/>
    </xf>
    <xf numFmtId="2" fontId="6" fillId="0" borderId="2" xfId="0" applyNumberFormat="1" applyFont="1" applyBorder="1" applyAlignment="1" applyProtection="1">
      <alignment horizontal="right"/>
    </xf>
    <xf numFmtId="39" fontId="6" fillId="0" borderId="2" xfId="0" applyNumberFormat="1" applyFont="1" applyBorder="1" applyAlignment="1" applyProtection="1">
      <alignment horizontal="right"/>
    </xf>
    <xf numFmtId="39" fontId="6" fillId="0" borderId="2" xfId="0" applyNumberFormat="1" applyFont="1" applyFill="1" applyBorder="1" applyAlignment="1" applyProtection="1">
      <alignment horizontal="center"/>
    </xf>
    <xf numFmtId="0" fontId="27" fillId="0" borderId="0" xfId="0" applyFont="1" applyFill="1" applyAlignment="1" applyProtection="1">
      <alignment vertical="center"/>
    </xf>
    <xf numFmtId="0" fontId="10" fillId="0" borderId="0" xfId="2" applyFill="1" applyAlignment="1" applyProtection="1">
      <alignment horizontal="left" vertical="center"/>
    </xf>
    <xf numFmtId="0" fontId="28" fillId="0" borderId="0" xfId="2" applyFont="1" applyFill="1" applyAlignment="1" applyProtection="1">
      <alignment horizontal="left" vertical="center"/>
    </xf>
    <xf numFmtId="1" fontId="8" fillId="0" borderId="2" xfId="0" applyNumberFormat="1" applyFont="1" applyFill="1" applyBorder="1" applyAlignment="1" applyProtection="1">
      <alignment horizontal="right"/>
    </xf>
    <xf numFmtId="0" fontId="8" fillId="0" borderId="2" xfId="0" applyFont="1" applyFill="1" applyBorder="1" applyAlignment="1" applyProtection="1">
      <alignment horizontal="left" wrapText="1"/>
    </xf>
    <xf numFmtId="0" fontId="22" fillId="0" borderId="2" xfId="0" applyFont="1" applyFill="1" applyBorder="1" applyAlignment="1" applyProtection="1">
      <alignment horizontal="left" wrapText="1"/>
    </xf>
    <xf numFmtId="2" fontId="8" fillId="0" borderId="2" xfId="0" applyNumberFormat="1" applyFont="1" applyFill="1" applyBorder="1" applyAlignment="1" applyProtection="1">
      <alignment horizontal="right"/>
    </xf>
    <xf numFmtId="4" fontId="8" fillId="0" borderId="2" xfId="0" applyNumberFormat="1" applyFont="1" applyFill="1" applyBorder="1" applyAlignment="1" applyProtection="1">
      <alignment horizontal="right"/>
    </xf>
    <xf numFmtId="0" fontId="0" fillId="0" borderId="2" xfId="0" applyFill="1" applyBorder="1" applyAlignment="1" applyProtection="1">
      <alignment horizontal="left" vertical="top"/>
    </xf>
    <xf numFmtId="0" fontId="23" fillId="0" borderId="0" xfId="0" applyFont="1" applyFill="1" applyAlignment="1" applyProtection="1">
      <alignment horizontal="left" vertical="top"/>
    </xf>
    <xf numFmtId="0" fontId="0" fillId="0" borderId="0" xfId="0" applyFill="1" applyAlignment="1" applyProtection="1">
      <alignment vertical="center"/>
    </xf>
    <xf numFmtId="49" fontId="8" fillId="0" borderId="2" xfId="0" applyNumberFormat="1" applyFont="1" applyFill="1" applyBorder="1" applyAlignment="1" applyProtection="1">
      <alignment horizontal="right"/>
    </xf>
    <xf numFmtId="0" fontId="6" fillId="0" borderId="2" xfId="0" applyFont="1" applyFill="1" applyBorder="1" applyAlignment="1" applyProtection="1">
      <alignment horizontal="left" wrapText="1"/>
    </xf>
    <xf numFmtId="4" fontId="6" fillId="0" borderId="2" xfId="0" applyNumberFormat="1" applyFont="1" applyFill="1" applyBorder="1" applyAlignment="1" applyProtection="1">
      <alignment horizontal="right"/>
    </xf>
    <xf numFmtId="0" fontId="29" fillId="0" borderId="0" xfId="0" applyFont="1" applyFill="1" applyAlignment="1" applyProtection="1">
      <alignment horizontal="left" vertical="top"/>
    </xf>
    <xf numFmtId="0" fontId="29" fillId="0" borderId="0" xfId="0" applyFont="1" applyFill="1" applyAlignment="1" applyProtection="1">
      <alignment horizontal="left" vertical="center"/>
    </xf>
    <xf numFmtId="0" fontId="30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top"/>
    </xf>
    <xf numFmtId="0" fontId="2" fillId="0" borderId="0" xfId="0" applyFont="1" applyAlignment="1" applyProtection="1">
      <alignment horizontal="left" vertical="top"/>
    </xf>
    <xf numFmtId="0" fontId="26" fillId="0" borderId="0" xfId="0" applyFont="1" applyFill="1" applyAlignment="1" applyProtection="1">
      <alignment horizontal="left" vertical="top"/>
    </xf>
    <xf numFmtId="0" fontId="24" fillId="0" borderId="0" xfId="21" applyFill="1" applyAlignment="1" applyProtection="1">
      <alignment horizontal="left" vertical="top"/>
    </xf>
    <xf numFmtId="37" fontId="8" fillId="0" borderId="2" xfId="0" applyNumberFormat="1" applyFont="1" applyBorder="1" applyAlignment="1" applyProtection="1">
      <alignment horizontal="right"/>
    </xf>
    <xf numFmtId="39" fontId="8" fillId="0" borderId="2" xfId="0" applyNumberFormat="1" applyFont="1" applyBorder="1" applyAlignment="1" applyProtection="1">
      <alignment horizontal="right"/>
    </xf>
    <xf numFmtId="0" fontId="0" fillId="0" borderId="2" xfId="0" applyFill="1" applyBorder="1" applyAlignment="1" applyProtection="1">
      <alignment horizontal="right" vertical="top"/>
    </xf>
    <xf numFmtId="0" fontId="34" fillId="0" borderId="0" xfId="21" applyFont="1" applyFill="1" applyAlignment="1" applyProtection="1">
      <alignment vertical="center"/>
    </xf>
    <xf numFmtId="0" fontId="10" fillId="0" borderId="0" xfId="0" applyFont="1" applyFill="1" applyAlignment="1" applyProtection="1">
      <alignment horizontal="left"/>
    </xf>
    <xf numFmtId="0" fontId="10" fillId="0" borderId="0" xfId="0" applyFont="1" applyFill="1" applyAlignment="1" applyProtection="1">
      <alignment horizontal="right"/>
    </xf>
    <xf numFmtId="0" fontId="35" fillId="0" borderId="0" xfId="21" applyFont="1" applyFill="1" applyAlignment="1" applyProtection="1">
      <alignment vertical="center"/>
    </xf>
    <xf numFmtId="0" fontId="1" fillId="0" borderId="0" xfId="0" applyFont="1" applyFill="1" applyAlignment="1" applyProtection="1">
      <alignment horizontal="left" vertical="center"/>
    </xf>
    <xf numFmtId="37" fontId="5" fillId="0" borderId="2" xfId="0" applyNumberFormat="1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left" wrapText="1"/>
    </xf>
    <xf numFmtId="0" fontId="5" fillId="0" borderId="2" xfId="0" applyFont="1" applyFill="1" applyBorder="1" applyAlignment="1" applyProtection="1">
      <alignment horizontal="left" wrapText="1"/>
    </xf>
    <xf numFmtId="2" fontId="5" fillId="0" borderId="2" xfId="0" applyNumberFormat="1" applyFont="1" applyFill="1" applyBorder="1" applyAlignment="1" applyProtection="1">
      <alignment horizontal="right"/>
    </xf>
    <xf numFmtId="39" fontId="5" fillId="0" borderId="2" xfId="0" applyNumberFormat="1" applyFont="1" applyBorder="1" applyAlignment="1" applyProtection="1">
      <alignment horizontal="right"/>
    </xf>
    <xf numFmtId="0" fontId="22" fillId="0" borderId="2" xfId="0" applyFont="1" applyFill="1" applyBorder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left" vertical="top"/>
    </xf>
    <xf numFmtId="37" fontId="6" fillId="0" borderId="2" xfId="0" applyNumberFormat="1" applyFont="1" applyFill="1" applyBorder="1" applyAlignment="1" applyProtection="1">
      <alignment horizontal="right"/>
    </xf>
    <xf numFmtId="49" fontId="6" fillId="0" borderId="2" xfId="0" applyNumberFormat="1" applyFont="1" applyFill="1" applyBorder="1" applyAlignment="1" applyProtection="1">
      <alignment horizontal="left" wrapText="1"/>
    </xf>
    <xf numFmtId="2" fontId="6" fillId="0" borderId="2" xfId="0" applyNumberFormat="1" applyFont="1" applyFill="1" applyBorder="1" applyAlignment="1" applyProtection="1">
      <alignment horizontal="right"/>
    </xf>
    <xf numFmtId="39" fontId="6" fillId="0" borderId="2" xfId="0" applyNumberFormat="1" applyFont="1" applyFill="1" applyBorder="1" applyAlignment="1" applyProtection="1">
      <alignment horizontal="right"/>
    </xf>
    <xf numFmtId="0" fontId="0" fillId="0" borderId="0" xfId="0" applyFill="1" applyAlignment="1" applyProtection="1">
      <alignment vertical="top"/>
    </xf>
    <xf numFmtId="0" fontId="0" fillId="0" borderId="0" xfId="0" applyFill="1" applyAlignment="1" applyProtection="1">
      <alignment horizontal="left" vertical="center"/>
    </xf>
    <xf numFmtId="0" fontId="26" fillId="0" borderId="0" xfId="0" applyFont="1" applyFill="1" applyAlignment="1" applyProtection="1">
      <alignment horizontal="left" vertical="center"/>
    </xf>
    <xf numFmtId="0" fontId="24" fillId="0" borderId="0" xfId="21" applyFill="1" applyAlignment="1" applyProtection="1">
      <alignment horizontal="left" vertical="center"/>
    </xf>
    <xf numFmtId="37" fontId="9" fillId="0" borderId="2" xfId="0" applyNumberFormat="1" applyFont="1" applyFill="1" applyBorder="1" applyAlignment="1" applyProtection="1">
      <alignment horizontal="right"/>
    </xf>
    <xf numFmtId="49" fontId="9" fillId="0" borderId="2" xfId="0" applyNumberFormat="1" applyFont="1" applyFill="1" applyBorder="1" applyAlignment="1" applyProtection="1">
      <alignment horizontal="left" wrapText="1"/>
    </xf>
    <xf numFmtId="0" fontId="9" fillId="0" borderId="2" xfId="0" applyFont="1" applyFill="1" applyBorder="1" applyAlignment="1" applyProtection="1">
      <alignment horizontal="left" wrapText="1"/>
    </xf>
    <xf numFmtId="0" fontId="8" fillId="0" borderId="2" xfId="20" applyFont="1" applyFill="1" applyBorder="1" applyAlignment="1" applyProtection="1">
      <alignment horizontal="left" vertical="center" wrapText="1"/>
    </xf>
    <xf numFmtId="39" fontId="9" fillId="0" borderId="2" xfId="0" applyNumberFormat="1" applyFont="1" applyFill="1" applyBorder="1" applyAlignment="1" applyProtection="1">
      <alignment horizontal="right"/>
    </xf>
    <xf numFmtId="0" fontId="0" fillId="0" borderId="2" xfId="0" applyFill="1" applyBorder="1" applyAlignment="1" applyProtection="1">
      <alignment horizontal="left" vertical="top" wrapText="1"/>
    </xf>
    <xf numFmtId="0" fontId="29" fillId="0" borderId="0" xfId="0" applyFont="1" applyFill="1" applyAlignment="1" applyProtection="1">
      <alignment horizontal="right" vertical="center"/>
    </xf>
    <xf numFmtId="37" fontId="33" fillId="0" borderId="2" xfId="0" applyNumberFormat="1" applyFont="1" applyBorder="1" applyAlignment="1" applyProtection="1">
      <alignment horizontal="right"/>
    </xf>
    <xf numFmtId="0" fontId="33" fillId="0" borderId="2" xfId="0" applyFont="1" applyBorder="1" applyAlignment="1" applyProtection="1">
      <alignment horizontal="left" wrapText="1"/>
    </xf>
    <xf numFmtId="2" fontId="33" fillId="0" borderId="2" xfId="0" applyNumberFormat="1" applyFont="1" applyBorder="1" applyAlignment="1" applyProtection="1">
      <alignment horizontal="right"/>
    </xf>
    <xf numFmtId="39" fontId="33" fillId="0" borderId="2" xfId="0" applyNumberFormat="1" applyFont="1" applyBorder="1" applyAlignment="1" applyProtection="1">
      <alignment horizontal="right"/>
    </xf>
    <xf numFmtId="39" fontId="27" fillId="0" borderId="0" xfId="0" applyNumberFormat="1" applyFont="1" applyFill="1" applyAlignment="1" applyProtection="1">
      <alignment horizontal="center" vertical="center"/>
    </xf>
    <xf numFmtId="0" fontId="23" fillId="0" borderId="0" xfId="0" applyFont="1" applyFill="1" applyAlignment="1" applyProtection="1">
      <alignment horizontal="left" vertical="center"/>
    </xf>
    <xf numFmtId="1" fontId="6" fillId="0" borderId="2" xfId="0" applyNumberFormat="1" applyFont="1" applyBorder="1" applyAlignment="1" applyProtection="1">
      <alignment horizontal="right"/>
    </xf>
    <xf numFmtId="0" fontId="22" fillId="0" borderId="2" xfId="0" applyFont="1" applyBorder="1" applyAlignment="1" applyProtection="1">
      <alignment horizontal="left" wrapText="1"/>
    </xf>
    <xf numFmtId="2" fontId="8" fillId="0" borderId="2" xfId="0" applyNumberFormat="1" applyFont="1" applyBorder="1" applyAlignment="1" applyProtection="1">
      <alignment horizontal="right"/>
    </xf>
    <xf numFmtId="4" fontId="6" fillId="0" borderId="2" xfId="0" applyNumberFormat="1" applyFont="1" applyBorder="1" applyAlignment="1" applyProtection="1">
      <alignment horizontal="right"/>
    </xf>
    <xf numFmtId="39" fontId="6" fillId="0" borderId="2" xfId="0" applyNumberFormat="1" applyFont="1" applyBorder="1" applyAlignment="1" applyProtection="1">
      <alignment horizontal="center"/>
    </xf>
    <xf numFmtId="37" fontId="18" fillId="0" borderId="0" xfId="0" applyNumberFormat="1" applyFont="1" applyFill="1" applyAlignment="1" applyProtection="1">
      <alignment horizontal="right"/>
    </xf>
    <xf numFmtId="0" fontId="18" fillId="0" borderId="0" xfId="0" applyFont="1" applyFill="1" applyAlignment="1" applyProtection="1">
      <alignment horizontal="left" wrapText="1"/>
    </xf>
    <xf numFmtId="164" fontId="18" fillId="0" borderId="0" xfId="0" applyNumberFormat="1" applyFont="1" applyFill="1" applyAlignment="1" applyProtection="1">
      <alignment horizontal="right"/>
    </xf>
    <xf numFmtId="165" fontId="18" fillId="0" borderId="0" xfId="0" applyNumberFormat="1" applyFont="1" applyFill="1" applyAlignment="1" applyProtection="1">
      <alignment horizontal="right"/>
    </xf>
    <xf numFmtId="37" fontId="0" fillId="0" borderId="0" xfId="0" applyNumberFormat="1" applyFill="1" applyAlignment="1" applyProtection="1">
      <alignment horizontal="right" vertical="top"/>
    </xf>
    <xf numFmtId="0" fontId="0" fillId="0" borderId="0" xfId="0" applyFill="1" applyAlignment="1" applyProtection="1">
      <alignment horizontal="left" vertical="top" wrapText="1"/>
    </xf>
    <xf numFmtId="164" fontId="0" fillId="0" borderId="0" xfId="0" applyNumberFormat="1" applyFill="1" applyAlignment="1" applyProtection="1">
      <alignment horizontal="right" vertical="top"/>
    </xf>
    <xf numFmtId="165" fontId="0" fillId="0" borderId="0" xfId="0" applyNumberFormat="1" applyFill="1" applyAlignment="1" applyProtection="1">
      <alignment horizontal="right" vertical="top"/>
    </xf>
    <xf numFmtId="0" fontId="0" fillId="0" borderId="0" xfId="0" applyFont="1" applyFill="1" applyAlignment="1" applyProtection="1">
      <alignment horizontal="left" vertical="top"/>
    </xf>
    <xf numFmtId="0" fontId="5" fillId="0" borderId="3" xfId="0" applyFont="1" applyFill="1" applyBorder="1" applyAlignment="1" applyProtection="1">
      <alignment horizontal="left"/>
    </xf>
    <xf numFmtId="0" fontId="9" fillId="0" borderId="4" xfId="0" applyFont="1" applyFill="1" applyBorder="1" applyAlignment="1" applyProtection="1">
      <alignment horizontal="center"/>
    </xf>
    <xf numFmtId="164" fontId="9" fillId="0" borderId="4" xfId="0" applyNumberFormat="1" applyFont="1" applyFill="1" applyBorder="1" applyAlignment="1" applyProtection="1">
      <alignment horizontal="right"/>
    </xf>
    <xf numFmtId="165" fontId="9" fillId="0" borderId="4" xfId="0" applyNumberFormat="1" applyFont="1" applyFill="1" applyBorder="1" applyAlignment="1" applyProtection="1">
      <alignment horizontal="right"/>
    </xf>
    <xf numFmtId="165" fontId="5" fillId="0" borderId="1" xfId="0" applyNumberFormat="1" applyFont="1" applyFill="1" applyBorder="1" applyAlignment="1" applyProtection="1">
      <alignment horizontal="right"/>
    </xf>
    <xf numFmtId="0" fontId="12" fillId="0" borderId="0" xfId="1" applyFont="1" applyFill="1" applyAlignment="1" applyProtection="1">
      <alignment vertical="center"/>
    </xf>
    <xf numFmtId="49" fontId="12" fillId="0" borderId="0" xfId="1" applyNumberFormat="1" applyFont="1" applyFill="1" applyAlignment="1" applyProtection="1">
      <alignment vertical="center"/>
    </xf>
    <xf numFmtId="0" fontId="12" fillId="0" borderId="0" xfId="1" applyFont="1" applyAlignment="1" applyProtection="1">
      <alignment vertical="center"/>
    </xf>
    <xf numFmtId="39" fontId="6" fillId="0" borderId="0" xfId="0" applyNumberFormat="1" applyFont="1" applyFill="1" applyBorder="1" applyAlignment="1" applyProtection="1">
      <alignment horizontal="center"/>
    </xf>
    <xf numFmtId="39" fontId="6" fillId="0" borderId="0" xfId="0" applyNumberFormat="1" applyFont="1" applyFill="1" applyBorder="1" applyAlignment="1" applyProtection="1">
      <alignment horizontal="right"/>
    </xf>
    <xf numFmtId="0" fontId="12" fillId="0" borderId="0" xfId="1" applyFont="1" applyFill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alignment horizontal="center" vertical="center" wrapText="1"/>
    </xf>
    <xf numFmtId="39" fontId="0" fillId="0" borderId="0" xfId="0" applyNumberFormat="1" applyAlignment="1" applyProtection="1">
      <alignment horizontal="right" vertical="top"/>
    </xf>
    <xf numFmtId="39" fontId="0" fillId="0" borderId="0" xfId="0" applyNumberFormat="1" applyFill="1" applyAlignment="1" applyProtection="1">
      <alignment horizontal="right" vertical="top"/>
    </xf>
    <xf numFmtId="0" fontId="36" fillId="0" borderId="0" xfId="16" applyFont="1" applyAlignment="1" applyProtection="1">
      <alignment horizontal="left" vertical="center" wrapText="1"/>
    </xf>
    <xf numFmtId="0" fontId="12" fillId="0" borderId="0" xfId="1" applyFont="1" applyFill="1" applyAlignment="1" applyProtection="1">
      <alignment vertical="center" wrapText="1"/>
    </xf>
    <xf numFmtId="0" fontId="10" fillId="0" borderId="0" xfId="0" applyFont="1" applyFill="1" applyAlignment="1" applyProtection="1">
      <alignment vertical="center" wrapText="1"/>
    </xf>
    <xf numFmtId="0" fontId="5" fillId="0" borderId="0" xfId="2" applyFont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37" fontId="5" fillId="0" borderId="3" xfId="0" applyNumberFormat="1" applyFont="1" applyFill="1" applyBorder="1" applyAlignment="1" applyProtection="1">
      <alignment horizontal="center"/>
    </xf>
    <xf numFmtId="37" fontId="5" fillId="0" borderId="4" xfId="0" applyNumberFormat="1" applyFont="1" applyFill="1" applyBorder="1" applyAlignment="1" applyProtection="1">
      <alignment horizontal="center"/>
    </xf>
    <xf numFmtId="37" fontId="5" fillId="0" borderId="5" xfId="0" applyNumberFormat="1" applyFont="1" applyFill="1" applyBorder="1" applyAlignment="1" applyProtection="1">
      <alignment horizontal="center"/>
    </xf>
    <xf numFmtId="0" fontId="12" fillId="0" borderId="0" xfId="16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2" fillId="0" borderId="0" xfId="1" applyFont="1" applyAlignment="1" applyProtection="1">
      <alignment vertical="center" wrapText="1"/>
    </xf>
    <xf numFmtId="0" fontId="10" fillId="0" borderId="0" xfId="2" applyAlignment="1" applyProtection="1">
      <alignment vertical="center" wrapText="1"/>
    </xf>
    <xf numFmtId="39" fontId="6" fillId="3" borderId="2" xfId="0" applyNumberFormat="1" applyFont="1" applyFill="1" applyBorder="1" applyAlignment="1" applyProtection="1">
      <alignment horizontal="right"/>
      <protection locked="0"/>
    </xf>
    <xf numFmtId="39" fontId="8" fillId="3" borderId="2" xfId="0" applyNumberFormat="1" applyFont="1" applyFill="1" applyBorder="1" applyAlignment="1" applyProtection="1">
      <alignment horizontal="right"/>
      <protection locked="0"/>
    </xf>
  </cellXfs>
  <cellStyles count="25">
    <cellStyle name="Hypertextový odkaz" xfId="21" builtinId="8"/>
    <cellStyle name="Hypertextový odkaz 2" xfId="22"/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13" xfId="18"/>
    <cellStyle name="Normální 2" xfId="2"/>
    <cellStyle name="Normální 2 2" xfId="24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" xfId="19"/>
    <cellStyle name="normální 9 2" xfId="20"/>
    <cellStyle name="normální 9 5" xfId="17"/>
    <cellStyle name="Normální 9 6" xfId="23"/>
    <cellStyle name="normální_POL.XLS" xfId="1"/>
    <cellStyle name="normální_POL.XLS 2" xfId="16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00FFCC"/>
      <color rgb="FF66FF33"/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69"/>
  <sheetViews>
    <sheetView tabSelected="1" zoomScaleNormal="100" workbookViewId="0">
      <selection activeCell="G9" sqref="G9"/>
    </sheetView>
  </sheetViews>
  <sheetFormatPr defaultRowHeight="15"/>
  <cols>
    <col min="1" max="1" width="4.140625" style="100" customWidth="1"/>
    <col min="2" max="2" width="4.28515625" style="101" customWidth="1"/>
    <col min="3" max="3" width="14.42578125" style="101" customWidth="1"/>
    <col min="4" max="4" width="61.140625" style="101" customWidth="1"/>
    <col min="5" max="5" width="6.7109375" style="101" customWidth="1"/>
    <col min="6" max="6" width="8.7109375" style="102" customWidth="1"/>
    <col min="7" max="7" width="11.7109375" style="117" customWidth="1"/>
    <col min="8" max="8" width="15.7109375" style="118" customWidth="1"/>
    <col min="9" max="9" width="17.28515625" style="104" customWidth="1"/>
    <col min="10" max="10" width="13.42578125" style="7" customWidth="1"/>
    <col min="11" max="11" width="10.42578125" style="7" bestFit="1" customWidth="1"/>
    <col min="12" max="139" width="9.140625" style="7"/>
    <col min="140" max="16384" width="9.140625" style="8"/>
  </cols>
  <sheetData>
    <row r="1" spans="1:146" ht="18">
      <c r="A1" s="5" t="s">
        <v>100</v>
      </c>
      <c r="B1" s="1"/>
      <c r="C1" s="1"/>
      <c r="D1" s="1"/>
      <c r="E1" s="1"/>
      <c r="F1" s="1"/>
      <c r="G1" s="1"/>
      <c r="H1" s="1"/>
      <c r="I1" s="6"/>
    </row>
    <row r="2" spans="1:146" ht="15" customHeight="1">
      <c r="A2" s="122" t="s">
        <v>73</v>
      </c>
      <c r="B2" s="123"/>
      <c r="C2" s="123"/>
      <c r="D2" s="123"/>
      <c r="E2" s="123"/>
      <c r="F2" s="123"/>
      <c r="G2" s="123"/>
      <c r="H2" s="123"/>
      <c r="I2" s="123"/>
    </row>
    <row r="3" spans="1:146" ht="13.5" customHeight="1">
      <c r="A3" s="4" t="s">
        <v>42</v>
      </c>
      <c r="B3" s="2"/>
      <c r="C3" s="2"/>
      <c r="D3" s="2"/>
      <c r="E3" s="2"/>
      <c r="F3" s="1"/>
      <c r="G3" s="1"/>
      <c r="H3" s="6"/>
      <c r="I3" s="6"/>
      <c r="EJ3" s="7"/>
      <c r="EK3" s="7"/>
      <c r="EL3" s="7"/>
      <c r="EM3" s="7"/>
      <c r="EN3" s="7"/>
      <c r="EO3" s="7"/>
      <c r="EP3" s="7"/>
    </row>
    <row r="4" spans="1:146">
      <c r="A4" s="1"/>
      <c r="B4" s="1"/>
      <c r="C4" s="1"/>
      <c r="D4" s="1"/>
      <c r="E4" s="1"/>
      <c r="F4" s="1"/>
      <c r="G4" s="1"/>
      <c r="H4" s="1"/>
      <c r="I4" s="6"/>
    </row>
    <row r="5" spans="1:146" ht="22.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</row>
    <row r="6" spans="1:146">
      <c r="A6" s="3" t="s">
        <v>9</v>
      </c>
      <c r="B6" s="3" t="s">
        <v>10</v>
      </c>
      <c r="C6" s="3" t="s">
        <v>11</v>
      </c>
      <c r="D6" s="3" t="s">
        <v>12</v>
      </c>
      <c r="E6" s="3" t="s">
        <v>13</v>
      </c>
      <c r="F6" s="3" t="s">
        <v>14</v>
      </c>
      <c r="G6" s="3" t="s">
        <v>15</v>
      </c>
      <c r="H6" s="3">
        <v>8</v>
      </c>
      <c r="I6" s="3">
        <v>9</v>
      </c>
    </row>
    <row r="7" spans="1:146" s="17" customFormat="1" ht="21" customHeight="1">
      <c r="A7" s="9"/>
      <c r="B7" s="10"/>
      <c r="C7" s="10" t="s">
        <v>16</v>
      </c>
      <c r="D7" s="10" t="s">
        <v>17</v>
      </c>
      <c r="E7" s="10"/>
      <c r="F7" s="11"/>
      <c r="G7" s="12"/>
      <c r="H7" s="12">
        <f>H8</f>
        <v>0</v>
      </c>
      <c r="I7" s="13"/>
      <c r="J7" s="14"/>
      <c r="K7" s="15"/>
      <c r="L7" s="15"/>
      <c r="M7" s="15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</row>
    <row r="8" spans="1:146" s="26" customFormat="1" ht="13.5" customHeight="1">
      <c r="A8" s="18"/>
      <c r="B8" s="19"/>
      <c r="C8" s="20">
        <v>790</v>
      </c>
      <c r="D8" s="20" t="s">
        <v>30</v>
      </c>
      <c r="E8" s="20"/>
      <c r="F8" s="21"/>
      <c r="G8" s="22"/>
      <c r="H8" s="22">
        <f>SUM(H9:H19,H23:H29,H33:H59)</f>
        <v>0</v>
      </c>
      <c r="I8" s="23"/>
      <c r="J8" s="24"/>
      <c r="K8" s="25"/>
      <c r="L8" s="25"/>
      <c r="M8" s="25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</row>
    <row r="9" spans="1:146" s="17" customFormat="1" ht="27" customHeight="1">
      <c r="A9" s="27">
        <v>1</v>
      </c>
      <c r="B9" s="28">
        <v>790</v>
      </c>
      <c r="C9" s="29" t="s">
        <v>63</v>
      </c>
      <c r="D9" s="29" t="s">
        <v>71</v>
      </c>
      <c r="E9" s="29" t="s">
        <v>29</v>
      </c>
      <c r="F9" s="30">
        <f>SUM(F11:F11)</f>
        <v>2</v>
      </c>
      <c r="G9" s="131"/>
      <c r="H9" s="31">
        <f>F9*G9</f>
        <v>0</v>
      </c>
      <c r="I9" s="32" t="s">
        <v>69</v>
      </c>
      <c r="J9" s="33"/>
      <c r="K9" s="34"/>
      <c r="L9" s="16"/>
      <c r="M9" s="16"/>
      <c r="N9" s="35"/>
      <c r="O9" s="16"/>
      <c r="P9" s="16"/>
      <c r="Q9" s="16"/>
      <c r="R9" s="34"/>
      <c r="S9" s="34"/>
      <c r="T9" s="34"/>
      <c r="U9" s="34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</row>
    <row r="10" spans="1:146" ht="27" customHeight="1">
      <c r="A10" s="36"/>
      <c r="B10" s="37"/>
      <c r="C10" s="37"/>
      <c r="D10" s="38" t="s">
        <v>89</v>
      </c>
      <c r="E10" s="37"/>
      <c r="F10" s="39"/>
      <c r="G10" s="40"/>
      <c r="H10" s="40"/>
      <c r="I10" s="41"/>
      <c r="J10" s="42"/>
      <c r="N10" s="43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</row>
    <row r="11" spans="1:146" s="52" customFormat="1" ht="13.5" customHeight="1">
      <c r="A11" s="44"/>
      <c r="B11" s="37"/>
      <c r="C11" s="37"/>
      <c r="D11" s="38" t="s">
        <v>44</v>
      </c>
      <c r="E11" s="45"/>
      <c r="F11" s="39">
        <v>2</v>
      </c>
      <c r="G11" s="46"/>
      <c r="H11" s="46"/>
      <c r="I11" s="41"/>
      <c r="J11" s="47"/>
      <c r="K11" s="48"/>
      <c r="L11" s="49"/>
      <c r="M11" s="50"/>
      <c r="N11" s="50"/>
      <c r="O11" s="50"/>
      <c r="P11" s="50"/>
      <c r="Q11" s="50"/>
      <c r="R11" s="50"/>
      <c r="S11" s="50"/>
      <c r="T11" s="50"/>
      <c r="U11" s="50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</row>
    <row r="12" spans="1:146" s="52" customFormat="1" ht="13.5" customHeight="1">
      <c r="A12" s="44"/>
      <c r="B12" s="37"/>
      <c r="C12" s="37"/>
      <c r="D12" s="38" t="s">
        <v>34</v>
      </c>
      <c r="E12" s="45"/>
      <c r="F12" s="39"/>
      <c r="G12" s="46"/>
      <c r="H12" s="46"/>
      <c r="I12" s="32"/>
      <c r="J12" s="53"/>
      <c r="K12" s="51"/>
      <c r="L12" s="51"/>
      <c r="M12" s="51"/>
      <c r="N12" s="51"/>
      <c r="O12" s="51"/>
      <c r="P12" s="51"/>
      <c r="Q12" s="51"/>
      <c r="R12" s="51"/>
      <c r="S12" s="50"/>
      <c r="T12" s="50"/>
      <c r="U12" s="50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</row>
    <row r="13" spans="1:146" s="17" customFormat="1" ht="27" customHeight="1">
      <c r="A13" s="27">
        <v>2</v>
      </c>
      <c r="B13" s="28">
        <v>790</v>
      </c>
      <c r="C13" s="29" t="s">
        <v>64</v>
      </c>
      <c r="D13" s="29" t="s">
        <v>72</v>
      </c>
      <c r="E13" s="29" t="s">
        <v>29</v>
      </c>
      <c r="F13" s="30">
        <f>F15</f>
        <v>2</v>
      </c>
      <c r="G13" s="131"/>
      <c r="H13" s="31">
        <f>F13*G13</f>
        <v>0</v>
      </c>
      <c r="I13" s="32" t="s">
        <v>69</v>
      </c>
      <c r="J13" s="33"/>
      <c r="K13" s="34"/>
      <c r="L13" s="16"/>
      <c r="M13" s="16"/>
      <c r="N13" s="35"/>
      <c r="O13" s="16"/>
      <c r="P13" s="16"/>
      <c r="Q13" s="16"/>
      <c r="R13" s="34"/>
      <c r="S13" s="34"/>
      <c r="T13" s="34"/>
      <c r="U13" s="34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</row>
    <row r="14" spans="1:146" s="52" customFormat="1" ht="13.5" customHeight="1">
      <c r="A14" s="44"/>
      <c r="B14" s="37"/>
      <c r="C14" s="37"/>
      <c r="D14" s="38" t="s">
        <v>41</v>
      </c>
      <c r="E14" s="45"/>
      <c r="F14" s="39"/>
      <c r="G14" s="46"/>
      <c r="H14" s="46"/>
      <c r="I14" s="32"/>
      <c r="J14" s="54"/>
      <c r="K14" s="51"/>
      <c r="L14" s="51"/>
      <c r="M14" s="51"/>
      <c r="N14" s="51"/>
      <c r="O14" s="51"/>
      <c r="P14" s="51"/>
      <c r="Q14" s="51"/>
      <c r="R14" s="51"/>
      <c r="S14" s="50"/>
      <c r="T14" s="50"/>
      <c r="U14" s="50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</row>
    <row r="15" spans="1:146" s="52" customFormat="1" ht="13.5" customHeight="1">
      <c r="A15" s="44"/>
      <c r="B15" s="37"/>
      <c r="C15" s="37"/>
      <c r="D15" s="38" t="s">
        <v>44</v>
      </c>
      <c r="E15" s="45"/>
      <c r="F15" s="39">
        <v>2</v>
      </c>
      <c r="G15" s="46"/>
      <c r="H15" s="46"/>
      <c r="I15" s="32"/>
      <c r="J15" s="47"/>
      <c r="K15" s="48"/>
      <c r="L15" s="49"/>
      <c r="M15" s="50"/>
      <c r="N15" s="50"/>
      <c r="O15" s="50"/>
      <c r="P15" s="50"/>
      <c r="Q15" s="50"/>
      <c r="R15" s="50"/>
      <c r="S15" s="50"/>
      <c r="T15" s="50"/>
      <c r="U15" s="50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</row>
    <row r="16" spans="1:146" s="52" customFormat="1" ht="13.5" customHeight="1">
      <c r="A16" s="44"/>
      <c r="B16" s="37"/>
      <c r="C16" s="37"/>
      <c r="D16" s="38" t="s">
        <v>40</v>
      </c>
      <c r="E16" s="45"/>
      <c r="F16" s="39"/>
      <c r="G16" s="46"/>
      <c r="H16" s="46"/>
      <c r="I16" s="32"/>
      <c r="J16" s="53"/>
      <c r="K16" s="51"/>
      <c r="L16" s="51"/>
      <c r="M16" s="51"/>
      <c r="N16" s="51"/>
      <c r="O16" s="51"/>
      <c r="P16" s="51"/>
      <c r="Q16" s="51"/>
      <c r="R16" s="51"/>
      <c r="S16" s="50"/>
      <c r="T16" s="50"/>
      <c r="U16" s="50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</row>
    <row r="17" spans="1:72" s="17" customFormat="1" ht="27" customHeight="1">
      <c r="A17" s="27">
        <v>3</v>
      </c>
      <c r="B17" s="28">
        <v>790</v>
      </c>
      <c r="C17" s="29" t="s">
        <v>65</v>
      </c>
      <c r="D17" s="29" t="s">
        <v>74</v>
      </c>
      <c r="E17" s="29" t="s">
        <v>37</v>
      </c>
      <c r="F17" s="30">
        <f>F19</f>
        <v>59</v>
      </c>
      <c r="G17" s="31">
        <f>SUM(H20:H22)/F17</f>
        <v>0</v>
      </c>
      <c r="H17" s="31">
        <f>F17*G17</f>
        <v>0</v>
      </c>
      <c r="I17" s="32" t="s">
        <v>69</v>
      </c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34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</row>
    <row r="18" spans="1:72" s="52" customFormat="1" ht="54" customHeight="1">
      <c r="A18" s="44"/>
      <c r="B18" s="37"/>
      <c r="C18" s="37"/>
      <c r="D18" s="38" t="s">
        <v>87</v>
      </c>
      <c r="E18" s="45"/>
      <c r="F18" s="39"/>
      <c r="G18" s="46"/>
      <c r="H18" s="46"/>
      <c r="I18" s="32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0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</row>
    <row r="19" spans="1:72" s="52" customFormat="1" ht="13.5" customHeight="1">
      <c r="A19" s="44"/>
      <c r="B19" s="37"/>
      <c r="C19" s="37"/>
      <c r="D19" s="38" t="s">
        <v>90</v>
      </c>
      <c r="E19" s="45"/>
      <c r="F19" s="39">
        <f>57+2</f>
        <v>59</v>
      </c>
      <c r="G19" s="46"/>
      <c r="H19" s="46"/>
      <c r="I19" s="32"/>
      <c r="J19" s="47"/>
      <c r="K19" s="48"/>
      <c r="L19" s="49"/>
      <c r="M19" s="50"/>
      <c r="N19" s="50"/>
      <c r="O19" s="50"/>
      <c r="P19" s="50"/>
      <c r="Q19" s="50"/>
      <c r="R19" s="50"/>
      <c r="S19" s="50"/>
      <c r="T19" s="50"/>
      <c r="U19" s="50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</row>
    <row r="20" spans="1:72" s="26" customFormat="1" ht="13.5" customHeight="1">
      <c r="A20" s="55" t="s">
        <v>76</v>
      </c>
      <c r="B20" s="28"/>
      <c r="C20" s="29"/>
      <c r="D20" s="37" t="s">
        <v>91</v>
      </c>
      <c r="E20" s="37" t="s">
        <v>79</v>
      </c>
      <c r="F20" s="39">
        <f>59*(1.2*2.1)</f>
        <v>148.68</v>
      </c>
      <c r="G20" s="132"/>
      <c r="H20" s="56">
        <f t="shared" ref="H20" si="0">F20*G20</f>
        <v>0</v>
      </c>
      <c r="I20" s="57"/>
      <c r="J20" s="58"/>
      <c r="K20" s="59"/>
      <c r="L20" s="6"/>
      <c r="M20" s="6"/>
      <c r="N20" s="6"/>
      <c r="O20" s="6"/>
      <c r="P20" s="6"/>
      <c r="Q20" s="60"/>
      <c r="R20" s="6"/>
      <c r="S20" s="6"/>
      <c r="T20" s="6"/>
      <c r="U20" s="6"/>
      <c r="V20" s="6"/>
      <c r="W20" s="6"/>
      <c r="X20" s="6"/>
      <c r="Y20" s="53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</row>
    <row r="21" spans="1:72" s="26" customFormat="1" ht="27" customHeight="1">
      <c r="A21" s="55" t="s">
        <v>77</v>
      </c>
      <c r="B21" s="28"/>
      <c r="C21" s="29"/>
      <c r="D21" s="37" t="s">
        <v>99</v>
      </c>
      <c r="E21" s="37" t="s">
        <v>80</v>
      </c>
      <c r="F21" s="39">
        <f>(59*(1.2*2.1))*0.0013</f>
        <v>0.19328400000000001</v>
      </c>
      <c r="G21" s="132"/>
      <c r="H21" s="56">
        <f t="shared" ref="H21" si="1">F21*G21</f>
        <v>0</v>
      </c>
      <c r="I21" s="57"/>
      <c r="J21" s="61"/>
      <c r="K21" s="59"/>
      <c r="L21" s="6"/>
      <c r="M21" s="6"/>
      <c r="N21" s="6"/>
      <c r="O21" s="6"/>
      <c r="P21" s="6"/>
      <c r="Q21" s="60"/>
      <c r="R21" s="6"/>
      <c r="S21" s="6"/>
      <c r="T21" s="6"/>
      <c r="U21" s="6"/>
      <c r="V21" s="6"/>
      <c r="W21" s="6"/>
      <c r="X21" s="6"/>
      <c r="Y21" s="53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</row>
    <row r="22" spans="1:72" s="26" customFormat="1" ht="13.5" customHeight="1">
      <c r="A22" s="55" t="s">
        <v>78</v>
      </c>
      <c r="B22" s="28"/>
      <c r="C22" s="29"/>
      <c r="D22" s="37" t="s">
        <v>92</v>
      </c>
      <c r="E22" s="37" t="s">
        <v>79</v>
      </c>
      <c r="F22" s="39">
        <f>59*(1.2*2.1)</f>
        <v>148.68</v>
      </c>
      <c r="G22" s="132"/>
      <c r="H22" s="56">
        <f t="shared" ref="H22" si="2">F22*G22</f>
        <v>0</v>
      </c>
      <c r="I22" s="57"/>
      <c r="J22" s="48"/>
      <c r="K22" s="48"/>
      <c r="L22" s="49"/>
      <c r="M22" s="50"/>
      <c r="N22" s="50"/>
      <c r="O22" s="50"/>
      <c r="P22" s="50"/>
      <c r="Q22" s="50"/>
      <c r="R22" s="16"/>
      <c r="S22" s="34"/>
      <c r="T22" s="62"/>
      <c r="U22" s="6"/>
      <c r="V22" s="6"/>
      <c r="W22" s="6"/>
      <c r="X22" s="6"/>
      <c r="Y22" s="53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</row>
    <row r="23" spans="1:72" s="17" customFormat="1" ht="40.5" customHeight="1">
      <c r="A23" s="63"/>
      <c r="B23" s="64"/>
      <c r="C23" s="64"/>
      <c r="D23" s="38" t="s">
        <v>75</v>
      </c>
      <c r="E23" s="65"/>
      <c r="F23" s="66"/>
      <c r="G23" s="67"/>
      <c r="H23" s="67"/>
      <c r="I23" s="57"/>
      <c r="J23" s="48"/>
      <c r="K23" s="48"/>
      <c r="L23" s="49"/>
      <c r="M23" s="50"/>
      <c r="N23" s="50"/>
      <c r="O23" s="62"/>
      <c r="P23" s="50"/>
      <c r="Q23" s="50"/>
      <c r="R23" s="16"/>
      <c r="S23" s="50"/>
      <c r="T23" s="62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</row>
    <row r="24" spans="1:72" s="52" customFormat="1" ht="13.5" customHeight="1">
      <c r="A24" s="44"/>
      <c r="B24" s="37"/>
      <c r="C24" s="37"/>
      <c r="D24" s="38" t="s">
        <v>35</v>
      </c>
      <c r="E24" s="45"/>
      <c r="F24" s="39"/>
      <c r="G24" s="46"/>
      <c r="H24" s="46"/>
      <c r="I24" s="32"/>
      <c r="J24" s="54"/>
      <c r="K24" s="51"/>
      <c r="L24" s="51"/>
      <c r="M24" s="51"/>
      <c r="N24" s="51"/>
      <c r="O24" s="51"/>
      <c r="P24" s="51"/>
      <c r="Q24" s="51"/>
      <c r="R24" s="51"/>
      <c r="S24" s="50"/>
      <c r="T24" s="50"/>
      <c r="U24" s="50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</row>
    <row r="25" spans="1:72" s="52" customFormat="1" ht="40.5" customHeight="1">
      <c r="A25" s="44"/>
      <c r="B25" s="37"/>
      <c r="C25" s="37"/>
      <c r="D25" s="38" t="s">
        <v>98</v>
      </c>
      <c r="E25" s="45"/>
      <c r="F25" s="39"/>
      <c r="G25" s="46"/>
      <c r="H25" s="46"/>
      <c r="I25" s="32"/>
      <c r="J25" s="54"/>
      <c r="K25" s="51"/>
      <c r="L25" s="51"/>
      <c r="M25" s="51"/>
      <c r="N25" s="51"/>
      <c r="O25" s="51"/>
      <c r="P25" s="51"/>
      <c r="Q25" s="51"/>
      <c r="R25" s="51"/>
      <c r="S25" s="50"/>
      <c r="T25" s="50"/>
      <c r="U25" s="50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</row>
    <row r="26" spans="1:72" s="52" customFormat="1" ht="81" customHeight="1">
      <c r="A26" s="44"/>
      <c r="B26" s="37"/>
      <c r="C26" s="37"/>
      <c r="D26" s="68" t="s">
        <v>39</v>
      </c>
      <c r="E26" s="45"/>
      <c r="F26" s="39"/>
      <c r="G26" s="46"/>
      <c r="H26" s="46"/>
      <c r="I26" s="32"/>
      <c r="J26" s="69"/>
      <c r="K26" s="51"/>
      <c r="L26" s="51"/>
      <c r="M26" s="51"/>
      <c r="N26" s="51"/>
      <c r="O26" s="51"/>
      <c r="P26" s="69"/>
      <c r="Q26" s="51"/>
      <c r="R26" s="51"/>
      <c r="S26" s="50"/>
      <c r="T26" s="50"/>
      <c r="U26" s="50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</row>
    <row r="27" spans="1:72" s="17" customFormat="1" ht="13.5" customHeight="1">
      <c r="A27" s="70">
        <v>4</v>
      </c>
      <c r="B27" s="71">
        <v>790</v>
      </c>
      <c r="C27" s="45" t="s">
        <v>66</v>
      </c>
      <c r="D27" s="45" t="s">
        <v>88</v>
      </c>
      <c r="E27" s="45" t="s">
        <v>37</v>
      </c>
      <c r="F27" s="72">
        <f>F29</f>
        <v>30</v>
      </c>
      <c r="G27" s="73">
        <f>SUM(H30:H32)/F27</f>
        <v>0</v>
      </c>
      <c r="H27" s="73">
        <f>F27*G27</f>
        <v>0</v>
      </c>
      <c r="I27" s="32" t="s">
        <v>69</v>
      </c>
      <c r="J27" s="69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34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</row>
    <row r="28" spans="1:72" s="17" customFormat="1" ht="54" customHeight="1">
      <c r="A28" s="70"/>
      <c r="B28" s="71"/>
      <c r="C28" s="45"/>
      <c r="D28" s="38" t="s">
        <v>96</v>
      </c>
      <c r="E28" s="45"/>
      <c r="F28" s="72"/>
      <c r="G28" s="73"/>
      <c r="H28" s="73"/>
      <c r="I28" s="32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34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</row>
    <row r="29" spans="1:72" s="52" customFormat="1" ht="13.5" customHeight="1">
      <c r="A29" s="44"/>
      <c r="B29" s="37"/>
      <c r="C29" s="37"/>
      <c r="D29" s="38" t="s">
        <v>93</v>
      </c>
      <c r="E29" s="45"/>
      <c r="F29" s="39">
        <f>28+2</f>
        <v>30</v>
      </c>
      <c r="G29" s="46"/>
      <c r="H29" s="46"/>
      <c r="I29" s="32"/>
      <c r="J29" s="74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1"/>
      <c r="BR29" s="51"/>
      <c r="BS29" s="51"/>
      <c r="BT29" s="51"/>
    </row>
    <row r="30" spans="1:72" s="26" customFormat="1" ht="13.5" customHeight="1">
      <c r="A30" s="55" t="s">
        <v>84</v>
      </c>
      <c r="B30" s="28"/>
      <c r="C30" s="45"/>
      <c r="D30" s="37" t="s">
        <v>94</v>
      </c>
      <c r="E30" s="37" t="s">
        <v>79</v>
      </c>
      <c r="F30" s="39">
        <f>30*(1.2*2.1)</f>
        <v>75.599999999999994</v>
      </c>
      <c r="G30" s="132"/>
      <c r="H30" s="56">
        <f t="shared" ref="H30:H32" si="3">F30*G30</f>
        <v>0</v>
      </c>
      <c r="I30" s="32"/>
      <c r="J30" s="6"/>
      <c r="K30" s="59"/>
      <c r="L30" s="6"/>
      <c r="M30" s="6"/>
      <c r="N30" s="6"/>
      <c r="O30" s="6"/>
      <c r="P30" s="6"/>
      <c r="Q30" s="60"/>
      <c r="R30" s="6"/>
      <c r="S30" s="6"/>
      <c r="T30" s="6"/>
      <c r="U30" s="6"/>
      <c r="V30" s="6"/>
      <c r="W30" s="6"/>
      <c r="X30" s="6"/>
      <c r="Y30" s="53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</row>
    <row r="31" spans="1:72" s="26" customFormat="1" ht="13.5" customHeight="1">
      <c r="A31" s="55" t="s">
        <v>85</v>
      </c>
      <c r="B31" s="28"/>
      <c r="C31" s="45"/>
      <c r="D31" s="37" t="s">
        <v>83</v>
      </c>
      <c r="E31" s="37" t="s">
        <v>79</v>
      </c>
      <c r="F31" s="39">
        <f>30*(1.2*2.1)</f>
        <v>75.599999999999994</v>
      </c>
      <c r="G31" s="132"/>
      <c r="H31" s="56">
        <f t="shared" si="3"/>
        <v>0</v>
      </c>
      <c r="I31" s="32"/>
      <c r="J31" s="48"/>
      <c r="K31" s="48"/>
      <c r="L31" s="49"/>
      <c r="M31" s="50"/>
      <c r="N31" s="50"/>
      <c r="O31" s="50"/>
      <c r="P31" s="50"/>
      <c r="Q31" s="50"/>
      <c r="R31" s="50"/>
      <c r="S31" s="50"/>
      <c r="T31" s="50"/>
      <c r="U31" s="62"/>
      <c r="V31" s="6"/>
      <c r="W31" s="6"/>
      <c r="X31" s="6"/>
      <c r="Y31" s="53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</row>
    <row r="32" spans="1:72" s="26" customFormat="1" ht="15" customHeight="1">
      <c r="A32" s="55" t="s">
        <v>86</v>
      </c>
      <c r="B32" s="28"/>
      <c r="C32" s="45"/>
      <c r="D32" s="37" t="s">
        <v>95</v>
      </c>
      <c r="E32" s="37" t="s">
        <v>79</v>
      </c>
      <c r="F32" s="39">
        <f>30*(1.2*2.1)</f>
        <v>75.599999999999994</v>
      </c>
      <c r="G32" s="132"/>
      <c r="H32" s="56">
        <f t="shared" si="3"/>
        <v>0</v>
      </c>
      <c r="I32" s="32"/>
      <c r="J32" s="48"/>
      <c r="K32" s="48"/>
      <c r="L32" s="16"/>
      <c r="M32" s="16"/>
      <c r="N32" s="16"/>
      <c r="O32" s="6"/>
      <c r="P32" s="50"/>
      <c r="Q32" s="50"/>
      <c r="R32" s="16"/>
      <c r="S32" s="34"/>
      <c r="T32" s="62"/>
      <c r="U32" s="62"/>
      <c r="V32" s="6"/>
      <c r="W32" s="75"/>
      <c r="X32" s="75"/>
      <c r="Y32" s="76"/>
      <c r="Z32" s="75"/>
      <c r="AA32" s="75"/>
      <c r="AB32" s="75"/>
      <c r="AC32" s="75"/>
      <c r="AD32" s="75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</row>
    <row r="33" spans="1:256" s="52" customFormat="1" ht="27" customHeight="1">
      <c r="A33" s="44"/>
      <c r="B33" s="37"/>
      <c r="C33" s="37"/>
      <c r="D33" s="38" t="s">
        <v>36</v>
      </c>
      <c r="E33" s="45"/>
      <c r="F33" s="39"/>
      <c r="G33" s="46"/>
      <c r="H33" s="46"/>
      <c r="I33" s="32"/>
      <c r="J33" s="47"/>
      <c r="K33" s="77"/>
      <c r="L33" s="49"/>
      <c r="M33" s="50"/>
      <c r="N33" s="50"/>
      <c r="O33" s="62"/>
      <c r="P33" s="50"/>
      <c r="Q33" s="50"/>
      <c r="R33" s="50"/>
      <c r="S33" s="50"/>
      <c r="T33" s="50"/>
      <c r="U33" s="50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1"/>
      <c r="BR33" s="51"/>
      <c r="BS33" s="51"/>
      <c r="BT33" s="51"/>
    </row>
    <row r="34" spans="1:256" s="52" customFormat="1" ht="40.5" customHeight="1">
      <c r="A34" s="44"/>
      <c r="B34" s="37"/>
      <c r="C34" s="37"/>
      <c r="D34" s="38" t="s">
        <v>97</v>
      </c>
      <c r="E34" s="45"/>
      <c r="F34" s="39"/>
      <c r="G34" s="46"/>
      <c r="H34" s="46"/>
      <c r="I34" s="32"/>
      <c r="J34" s="54"/>
      <c r="K34" s="51"/>
      <c r="L34" s="51"/>
      <c r="M34" s="51"/>
      <c r="N34" s="51"/>
      <c r="O34" s="69"/>
      <c r="P34" s="51"/>
      <c r="Q34" s="51"/>
      <c r="R34" s="51"/>
      <c r="S34" s="50"/>
      <c r="T34" s="50"/>
      <c r="U34" s="50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  <c r="BM34" s="51"/>
      <c r="BN34" s="51"/>
      <c r="BO34" s="51"/>
      <c r="BP34" s="51"/>
      <c r="BQ34" s="51"/>
      <c r="BR34" s="51"/>
      <c r="BS34" s="51"/>
      <c r="BT34" s="51"/>
    </row>
    <row r="35" spans="1:256" s="26" customFormat="1" ht="81" customHeight="1">
      <c r="A35" s="78"/>
      <c r="B35" s="79"/>
      <c r="C35" s="80"/>
      <c r="D35" s="81" t="s">
        <v>39</v>
      </c>
      <c r="E35" s="37"/>
      <c r="F35" s="41"/>
      <c r="G35" s="82"/>
      <c r="H35" s="73"/>
      <c r="I35" s="83"/>
      <c r="J35" s="6"/>
      <c r="K35" s="34"/>
      <c r="L35" s="34"/>
      <c r="M35" s="34"/>
      <c r="N35" s="34"/>
      <c r="O35" s="34"/>
      <c r="P35" s="34"/>
      <c r="Q35" s="74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  <c r="EX35" s="17"/>
      <c r="EY35" s="17"/>
      <c r="EZ35" s="17"/>
      <c r="FA35" s="17"/>
      <c r="FB35" s="17"/>
      <c r="FC35" s="17"/>
      <c r="FD35" s="17"/>
      <c r="FE35" s="17"/>
      <c r="FF35" s="17"/>
      <c r="FG35" s="17"/>
      <c r="FH35" s="17"/>
      <c r="FI35" s="17"/>
      <c r="FJ35" s="17"/>
      <c r="FK35" s="17"/>
      <c r="FL35" s="17"/>
      <c r="FM35" s="17"/>
      <c r="FN35" s="17"/>
      <c r="FO35" s="17"/>
      <c r="FP35" s="17"/>
      <c r="FQ35" s="17"/>
      <c r="FR35" s="17"/>
      <c r="FS35" s="17"/>
      <c r="FT35" s="17"/>
      <c r="FU35" s="17"/>
      <c r="FV35" s="17"/>
      <c r="FW35" s="17"/>
      <c r="FX35" s="17"/>
      <c r="FY35" s="17"/>
      <c r="FZ35" s="17"/>
      <c r="GA35" s="17"/>
      <c r="GB35" s="17"/>
      <c r="GC35" s="17"/>
      <c r="GD35" s="17"/>
      <c r="GE35" s="17"/>
      <c r="GF35" s="17"/>
      <c r="GG35" s="17"/>
      <c r="GH35" s="17"/>
      <c r="GI35" s="17"/>
      <c r="GJ35" s="17"/>
      <c r="GK35" s="17"/>
      <c r="GL35" s="17"/>
      <c r="GM35" s="17"/>
      <c r="GN35" s="17"/>
      <c r="GO35" s="17"/>
      <c r="GP35" s="17"/>
      <c r="GQ35" s="17"/>
      <c r="GR35" s="17"/>
      <c r="GS35" s="17"/>
      <c r="GT35" s="17"/>
      <c r="GU35" s="17"/>
      <c r="GV35" s="17"/>
      <c r="GW35" s="17"/>
      <c r="GX35" s="17"/>
      <c r="GY35" s="17"/>
      <c r="GZ35" s="17"/>
      <c r="HA35" s="17"/>
      <c r="HB35" s="17"/>
      <c r="HC35" s="17"/>
      <c r="HD35" s="17"/>
      <c r="HE35" s="17"/>
      <c r="HF35" s="17"/>
      <c r="HG35" s="17"/>
      <c r="HH35" s="17"/>
      <c r="HI35" s="17"/>
      <c r="HJ35" s="17"/>
      <c r="HK35" s="17"/>
      <c r="HL35" s="17"/>
      <c r="HM35" s="17"/>
      <c r="HN35" s="17"/>
      <c r="HO35" s="17"/>
      <c r="HP35" s="17"/>
      <c r="HQ35" s="17"/>
      <c r="HR35" s="17"/>
      <c r="HS35" s="17"/>
      <c r="HT35" s="17"/>
      <c r="HU35" s="17"/>
      <c r="HV35" s="17"/>
      <c r="HW35" s="17"/>
      <c r="HX35" s="17"/>
      <c r="HY35" s="17"/>
      <c r="HZ35" s="17"/>
      <c r="IA35" s="17"/>
      <c r="IB35" s="17"/>
      <c r="IC35" s="17"/>
      <c r="ID35" s="17"/>
      <c r="IE35" s="17"/>
      <c r="IF35" s="17"/>
      <c r="IG35" s="17"/>
      <c r="IH35" s="17"/>
      <c r="II35" s="17"/>
      <c r="IJ35" s="17"/>
      <c r="IK35" s="17"/>
      <c r="IL35" s="17"/>
      <c r="IM35" s="17"/>
      <c r="IN35" s="17"/>
      <c r="IO35" s="17"/>
      <c r="IP35" s="17"/>
      <c r="IQ35" s="17"/>
      <c r="IR35" s="17"/>
      <c r="IS35" s="17"/>
      <c r="IT35" s="17"/>
      <c r="IU35" s="17"/>
      <c r="IV35" s="17"/>
    </row>
    <row r="36" spans="1:256" s="17" customFormat="1" ht="27" customHeight="1">
      <c r="A36" s="27">
        <v>5</v>
      </c>
      <c r="B36" s="28">
        <v>790</v>
      </c>
      <c r="C36" s="29" t="s">
        <v>67</v>
      </c>
      <c r="D36" s="29" t="s">
        <v>81</v>
      </c>
      <c r="E36" s="29" t="s">
        <v>38</v>
      </c>
      <c r="F36" s="30">
        <f>SUM(F39:F55)</f>
        <v>70.800000000000011</v>
      </c>
      <c r="G36" s="131"/>
      <c r="H36" s="31">
        <f>F36*G36</f>
        <v>0</v>
      </c>
      <c r="I36" s="32" t="s">
        <v>69</v>
      </c>
      <c r="J36" s="33"/>
      <c r="K36" s="34"/>
      <c r="L36" s="16"/>
      <c r="M36" s="16"/>
      <c r="N36" s="35"/>
      <c r="O36" s="16"/>
      <c r="P36" s="16"/>
      <c r="Q36" s="16"/>
      <c r="R36" s="34"/>
      <c r="S36" s="34"/>
      <c r="T36" s="34"/>
      <c r="U36" s="34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</row>
    <row r="37" spans="1:256" s="17" customFormat="1" ht="54" customHeight="1">
      <c r="A37" s="27"/>
      <c r="B37" s="28"/>
      <c r="C37" s="29"/>
      <c r="D37" s="38" t="s">
        <v>82</v>
      </c>
      <c r="E37" s="29"/>
      <c r="F37" s="30"/>
      <c r="G37" s="31"/>
      <c r="H37" s="31"/>
      <c r="I37" s="32"/>
      <c r="J37" s="84"/>
      <c r="K37" s="48"/>
      <c r="L37" s="49"/>
      <c r="M37" s="50"/>
      <c r="N37" s="50"/>
      <c r="O37" s="50"/>
      <c r="P37" s="50"/>
      <c r="Q37" s="50"/>
      <c r="R37" s="50"/>
      <c r="S37" s="50"/>
      <c r="T37" s="62"/>
      <c r="U37" s="50"/>
      <c r="V37" s="51"/>
      <c r="W37" s="51"/>
      <c r="X37" s="51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</row>
    <row r="38" spans="1:256" s="52" customFormat="1" ht="13.5" customHeight="1">
      <c r="A38" s="44"/>
      <c r="B38" s="37"/>
      <c r="C38" s="37"/>
      <c r="D38" s="38" t="s">
        <v>44</v>
      </c>
      <c r="E38" s="45"/>
      <c r="F38" s="39"/>
      <c r="G38" s="46"/>
      <c r="H38" s="46"/>
      <c r="I38" s="32"/>
      <c r="J38" s="47"/>
      <c r="K38" s="48"/>
      <c r="L38" s="49"/>
      <c r="M38" s="50"/>
      <c r="N38" s="50"/>
      <c r="O38" s="50"/>
      <c r="P38" s="50"/>
      <c r="Q38" s="50"/>
      <c r="R38" s="50"/>
      <c r="S38" s="50"/>
      <c r="T38" s="50"/>
      <c r="U38" s="50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1"/>
      <c r="BR38" s="51"/>
      <c r="BS38" s="51"/>
      <c r="BT38" s="51"/>
    </row>
    <row r="39" spans="1:256" s="52" customFormat="1" ht="13.5" customHeight="1">
      <c r="A39" s="44"/>
      <c r="B39" s="37"/>
      <c r="C39" s="37"/>
      <c r="D39" s="38" t="s">
        <v>47</v>
      </c>
      <c r="E39" s="45"/>
      <c r="F39" s="39">
        <f>2.4</f>
        <v>2.4</v>
      </c>
      <c r="G39" s="46"/>
      <c r="H39" s="46"/>
      <c r="I39" s="32"/>
      <c r="J39" s="47"/>
      <c r="K39" s="48"/>
      <c r="L39" s="49"/>
      <c r="M39" s="50"/>
      <c r="N39" s="50"/>
      <c r="O39" s="50"/>
      <c r="P39" s="50"/>
      <c r="Q39" s="50"/>
      <c r="R39" s="50"/>
      <c r="S39" s="50"/>
      <c r="T39" s="62"/>
      <c r="U39" s="50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1"/>
      <c r="BR39" s="51"/>
      <c r="BS39" s="51"/>
      <c r="BT39" s="51"/>
    </row>
    <row r="40" spans="1:256" s="52" customFormat="1" ht="13.5" customHeight="1">
      <c r="A40" s="44"/>
      <c r="B40" s="37"/>
      <c r="C40" s="37"/>
      <c r="D40" s="38" t="s">
        <v>48</v>
      </c>
      <c r="E40" s="45"/>
      <c r="F40" s="39">
        <f>1.2</f>
        <v>1.2</v>
      </c>
      <c r="G40" s="46"/>
      <c r="H40" s="46"/>
      <c r="I40" s="32"/>
      <c r="J40" s="47"/>
      <c r="K40" s="48"/>
      <c r="L40" s="49"/>
      <c r="M40" s="50"/>
      <c r="N40" s="50"/>
      <c r="O40" s="50"/>
      <c r="P40" s="50"/>
      <c r="Q40" s="50"/>
      <c r="R40" s="50"/>
      <c r="S40" s="50"/>
      <c r="T40" s="62"/>
      <c r="U40" s="50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1"/>
      <c r="BR40" s="51"/>
      <c r="BS40" s="51"/>
      <c r="BT40" s="51"/>
    </row>
    <row r="41" spans="1:256" s="52" customFormat="1" ht="13.5" customHeight="1">
      <c r="A41" s="44"/>
      <c r="B41" s="37"/>
      <c r="C41" s="37"/>
      <c r="D41" s="38" t="s">
        <v>49</v>
      </c>
      <c r="E41" s="45"/>
      <c r="F41" s="39">
        <f>3.6</f>
        <v>3.6</v>
      </c>
      <c r="G41" s="46"/>
      <c r="H41" s="46"/>
      <c r="I41" s="32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1"/>
      <c r="BM41" s="51"/>
      <c r="BN41" s="51"/>
      <c r="BO41" s="51"/>
      <c r="BP41" s="51"/>
      <c r="BQ41" s="51"/>
      <c r="BR41" s="51"/>
      <c r="BS41" s="51"/>
      <c r="BT41" s="51"/>
    </row>
    <row r="42" spans="1:256" s="52" customFormat="1" ht="13.5" customHeight="1">
      <c r="A42" s="44"/>
      <c r="B42" s="37"/>
      <c r="C42" s="37"/>
      <c r="D42" s="38" t="s">
        <v>50</v>
      </c>
      <c r="E42" s="45"/>
      <c r="F42" s="39">
        <f>3.6</f>
        <v>3.6</v>
      </c>
      <c r="G42" s="46"/>
      <c r="H42" s="46"/>
      <c r="I42" s="32"/>
      <c r="J42" s="47"/>
      <c r="K42" s="48"/>
      <c r="L42" s="49"/>
      <c r="M42" s="50"/>
      <c r="N42" s="50"/>
      <c r="O42" s="50"/>
      <c r="P42" s="50"/>
      <c r="Q42" s="50"/>
      <c r="R42" s="50"/>
      <c r="S42" s="50"/>
      <c r="T42" s="50"/>
      <c r="U42" s="50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1"/>
      <c r="BK42" s="51"/>
      <c r="BL42" s="51"/>
      <c r="BM42" s="51"/>
      <c r="BN42" s="51"/>
      <c r="BO42" s="51"/>
      <c r="BP42" s="51"/>
      <c r="BQ42" s="51"/>
      <c r="BR42" s="51"/>
      <c r="BS42" s="51"/>
      <c r="BT42" s="51"/>
    </row>
    <row r="43" spans="1:256" s="52" customFormat="1" ht="13.5" customHeight="1">
      <c r="A43" s="44"/>
      <c r="B43" s="37"/>
      <c r="C43" s="37"/>
      <c r="D43" s="38" t="s">
        <v>51</v>
      </c>
      <c r="E43" s="45"/>
      <c r="F43" s="39">
        <f>3.6</f>
        <v>3.6</v>
      </c>
      <c r="G43" s="46"/>
      <c r="H43" s="46"/>
      <c r="I43" s="32"/>
      <c r="J43" s="47"/>
      <c r="K43" s="48"/>
      <c r="L43" s="49"/>
      <c r="M43" s="50"/>
      <c r="N43" s="50"/>
      <c r="O43" s="50"/>
      <c r="P43" s="50"/>
      <c r="Q43" s="50"/>
      <c r="R43" s="50"/>
      <c r="S43" s="50"/>
      <c r="T43" s="50"/>
      <c r="U43" s="50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1"/>
      <c r="BR43" s="51"/>
      <c r="BS43" s="51"/>
      <c r="BT43" s="51"/>
    </row>
    <row r="44" spans="1:256" s="52" customFormat="1" ht="13.5" customHeight="1">
      <c r="A44" s="44"/>
      <c r="B44" s="37"/>
      <c r="C44" s="37"/>
      <c r="D44" s="38" t="s">
        <v>52</v>
      </c>
      <c r="E44" s="45"/>
      <c r="F44" s="39">
        <f>3.6</f>
        <v>3.6</v>
      </c>
      <c r="G44" s="46"/>
      <c r="H44" s="46"/>
      <c r="I44" s="32"/>
      <c r="J44" s="47"/>
      <c r="K44" s="48"/>
      <c r="L44" s="49"/>
      <c r="M44" s="50"/>
      <c r="N44" s="50"/>
      <c r="O44" s="50"/>
      <c r="P44" s="50"/>
      <c r="Q44" s="50"/>
      <c r="R44" s="50"/>
      <c r="S44" s="50"/>
      <c r="T44" s="50"/>
      <c r="U44" s="50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1"/>
      <c r="BM44" s="51"/>
      <c r="BN44" s="51"/>
      <c r="BO44" s="51"/>
      <c r="BP44" s="51"/>
      <c r="BQ44" s="51"/>
      <c r="BR44" s="51"/>
      <c r="BS44" s="51"/>
      <c r="BT44" s="51"/>
    </row>
    <row r="45" spans="1:256" s="52" customFormat="1" ht="13.5" customHeight="1">
      <c r="A45" s="44"/>
      <c r="B45" s="37"/>
      <c r="C45" s="37"/>
      <c r="D45" s="38" t="s">
        <v>53</v>
      </c>
      <c r="E45" s="45"/>
      <c r="F45" s="39">
        <f>3.6</f>
        <v>3.6</v>
      </c>
      <c r="G45" s="46"/>
      <c r="H45" s="46"/>
      <c r="I45" s="32"/>
      <c r="J45" s="47"/>
      <c r="K45" s="48"/>
      <c r="L45" s="49"/>
      <c r="M45" s="50"/>
      <c r="N45" s="50"/>
      <c r="O45" s="50"/>
      <c r="P45" s="50"/>
      <c r="Q45" s="50"/>
      <c r="R45" s="50"/>
      <c r="S45" s="50"/>
      <c r="T45" s="50"/>
      <c r="U45" s="50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  <c r="BF45" s="51"/>
      <c r="BG45" s="51"/>
      <c r="BH45" s="51"/>
      <c r="BI45" s="51"/>
      <c r="BJ45" s="51"/>
      <c r="BK45" s="51"/>
      <c r="BL45" s="51"/>
      <c r="BM45" s="51"/>
      <c r="BN45" s="51"/>
      <c r="BO45" s="51"/>
      <c r="BP45" s="51"/>
      <c r="BQ45" s="51"/>
      <c r="BR45" s="51"/>
      <c r="BS45" s="51"/>
      <c r="BT45" s="51"/>
    </row>
    <row r="46" spans="1:256" s="52" customFormat="1" ht="13.5" customHeight="1">
      <c r="A46" s="44"/>
      <c r="B46" s="37"/>
      <c r="C46" s="37"/>
      <c r="D46" s="38" t="s">
        <v>54</v>
      </c>
      <c r="E46" s="45"/>
      <c r="F46" s="39">
        <f>7.2</f>
        <v>7.2</v>
      </c>
      <c r="G46" s="46"/>
      <c r="H46" s="46"/>
      <c r="I46" s="32"/>
      <c r="J46" s="47"/>
      <c r="K46" s="48"/>
      <c r="L46" s="49"/>
      <c r="M46" s="50"/>
      <c r="N46" s="50"/>
      <c r="O46" s="50"/>
      <c r="P46" s="50"/>
      <c r="Q46" s="50"/>
      <c r="R46" s="50"/>
      <c r="S46" s="50"/>
      <c r="T46" s="50"/>
      <c r="U46" s="50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  <c r="BF46" s="51"/>
      <c r="BG46" s="51"/>
      <c r="BH46" s="51"/>
      <c r="BI46" s="51"/>
      <c r="BJ46" s="51"/>
      <c r="BK46" s="51"/>
      <c r="BL46" s="51"/>
      <c r="BM46" s="51"/>
      <c r="BN46" s="51"/>
      <c r="BO46" s="51"/>
      <c r="BP46" s="51"/>
      <c r="BQ46" s="51"/>
      <c r="BR46" s="51"/>
      <c r="BS46" s="51"/>
      <c r="BT46" s="51"/>
    </row>
    <row r="47" spans="1:256" s="52" customFormat="1" ht="13.5" customHeight="1">
      <c r="A47" s="44"/>
      <c r="B47" s="37"/>
      <c r="C47" s="37"/>
      <c r="D47" s="38" t="s">
        <v>55</v>
      </c>
      <c r="E47" s="45"/>
      <c r="F47" s="39">
        <f>7.2</f>
        <v>7.2</v>
      </c>
      <c r="G47" s="46"/>
      <c r="H47" s="46"/>
      <c r="I47" s="32"/>
      <c r="J47" s="47"/>
      <c r="K47" s="48"/>
      <c r="L47" s="49"/>
      <c r="M47" s="50"/>
      <c r="N47" s="50"/>
      <c r="O47" s="50"/>
      <c r="P47" s="50"/>
      <c r="Q47" s="50"/>
      <c r="R47" s="50"/>
      <c r="S47" s="50"/>
      <c r="T47" s="50"/>
      <c r="U47" s="50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  <c r="BF47" s="51"/>
      <c r="BG47" s="51"/>
      <c r="BH47" s="51"/>
      <c r="BI47" s="51"/>
      <c r="BJ47" s="51"/>
      <c r="BK47" s="51"/>
      <c r="BL47" s="51"/>
      <c r="BM47" s="51"/>
      <c r="BN47" s="51"/>
      <c r="BO47" s="51"/>
      <c r="BP47" s="51"/>
      <c r="BQ47" s="51"/>
      <c r="BR47" s="51"/>
      <c r="BS47" s="51"/>
      <c r="BT47" s="51"/>
    </row>
    <row r="48" spans="1:256" s="52" customFormat="1" ht="13.5" customHeight="1">
      <c r="A48" s="44"/>
      <c r="B48" s="37"/>
      <c r="C48" s="37"/>
      <c r="D48" s="38" t="s">
        <v>68</v>
      </c>
      <c r="E48" s="45"/>
      <c r="F48" s="39">
        <f>3.6</f>
        <v>3.6</v>
      </c>
      <c r="G48" s="46"/>
      <c r="H48" s="46"/>
      <c r="I48" s="32"/>
      <c r="J48" s="47"/>
      <c r="K48" s="48"/>
      <c r="L48" s="49"/>
      <c r="M48" s="50"/>
      <c r="N48" s="50"/>
      <c r="O48" s="50"/>
      <c r="P48" s="50"/>
      <c r="Q48" s="50"/>
      <c r="R48" s="50"/>
      <c r="S48" s="50"/>
      <c r="T48" s="50"/>
      <c r="U48" s="50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51"/>
      <c r="BN48" s="51"/>
      <c r="BO48" s="51"/>
      <c r="BP48" s="51"/>
      <c r="BQ48" s="51"/>
      <c r="BR48" s="51"/>
      <c r="BS48" s="51"/>
      <c r="BT48" s="51"/>
    </row>
    <row r="49" spans="1:139" s="52" customFormat="1" ht="13.5" customHeight="1">
      <c r="A49" s="44"/>
      <c r="B49" s="37"/>
      <c r="C49" s="37"/>
      <c r="D49" s="38" t="s">
        <v>56</v>
      </c>
      <c r="E49" s="45"/>
      <c r="F49" s="39">
        <f>10.8</f>
        <v>10.8</v>
      </c>
      <c r="G49" s="46"/>
      <c r="H49" s="46"/>
      <c r="I49" s="32"/>
      <c r="J49" s="47"/>
      <c r="K49" s="48"/>
      <c r="L49" s="49"/>
      <c r="M49" s="50"/>
      <c r="N49" s="50"/>
      <c r="O49" s="50"/>
      <c r="P49" s="50"/>
      <c r="Q49" s="50"/>
      <c r="R49" s="50"/>
      <c r="S49" s="50"/>
      <c r="T49" s="50"/>
      <c r="U49" s="50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51"/>
      <c r="BN49" s="51"/>
      <c r="BO49" s="51"/>
      <c r="BP49" s="51"/>
      <c r="BQ49" s="51"/>
      <c r="BR49" s="51"/>
      <c r="BS49" s="51"/>
      <c r="BT49" s="51"/>
    </row>
    <row r="50" spans="1:139" s="52" customFormat="1" ht="13.5" customHeight="1">
      <c r="A50" s="44"/>
      <c r="B50" s="37"/>
      <c r="C50" s="37"/>
      <c r="D50" s="38" t="s">
        <v>57</v>
      </c>
      <c r="E50" s="45"/>
      <c r="F50" s="39">
        <f>3.6</f>
        <v>3.6</v>
      </c>
      <c r="G50" s="46"/>
      <c r="H50" s="46"/>
      <c r="I50" s="32"/>
      <c r="J50" s="47"/>
      <c r="K50" s="48"/>
      <c r="L50" s="49"/>
      <c r="M50" s="50"/>
      <c r="N50" s="50"/>
      <c r="O50" s="50"/>
      <c r="P50" s="50"/>
      <c r="Q50" s="50"/>
      <c r="R50" s="50"/>
      <c r="S50" s="50"/>
      <c r="T50" s="50"/>
      <c r="U50" s="50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51"/>
      <c r="BN50" s="51"/>
      <c r="BO50" s="51"/>
      <c r="BP50" s="51"/>
      <c r="BQ50" s="51"/>
      <c r="BR50" s="51"/>
      <c r="BS50" s="51"/>
      <c r="BT50" s="51"/>
    </row>
    <row r="51" spans="1:139" s="52" customFormat="1" ht="13.5" customHeight="1">
      <c r="A51" s="44"/>
      <c r="B51" s="37"/>
      <c r="C51" s="37"/>
      <c r="D51" s="38" t="s">
        <v>58</v>
      </c>
      <c r="E51" s="45"/>
      <c r="F51" s="39">
        <f>3.6</f>
        <v>3.6</v>
      </c>
      <c r="G51" s="46"/>
      <c r="H51" s="46"/>
      <c r="I51" s="32"/>
      <c r="J51" s="47"/>
      <c r="K51" s="48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  <c r="BK51" s="51"/>
      <c r="BL51" s="51"/>
      <c r="BM51" s="51"/>
      <c r="BN51" s="51"/>
      <c r="BO51" s="51"/>
      <c r="BP51" s="51"/>
      <c r="BQ51" s="51"/>
      <c r="BR51" s="51"/>
      <c r="BS51" s="51"/>
      <c r="BT51" s="51"/>
    </row>
    <row r="52" spans="1:139" s="52" customFormat="1" ht="13.5" customHeight="1">
      <c r="A52" s="44"/>
      <c r="B52" s="37"/>
      <c r="C52" s="37"/>
      <c r="D52" s="38" t="s">
        <v>59</v>
      </c>
      <c r="E52" s="45"/>
      <c r="F52" s="39">
        <f>2.4</f>
        <v>2.4</v>
      </c>
      <c r="G52" s="46"/>
      <c r="H52" s="46"/>
      <c r="I52" s="32"/>
      <c r="J52" s="47"/>
      <c r="K52" s="48"/>
      <c r="L52" s="49"/>
      <c r="M52" s="50"/>
      <c r="N52" s="50"/>
      <c r="O52" s="50"/>
      <c r="P52" s="50"/>
      <c r="Q52" s="50"/>
      <c r="R52" s="50"/>
      <c r="S52" s="50"/>
      <c r="T52" s="50"/>
      <c r="U52" s="50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1"/>
      <c r="BR52" s="51"/>
      <c r="BS52" s="51"/>
      <c r="BT52" s="51"/>
    </row>
    <row r="53" spans="1:139" s="52" customFormat="1" ht="13.5" customHeight="1">
      <c r="A53" s="44"/>
      <c r="B53" s="37"/>
      <c r="C53" s="37"/>
      <c r="D53" s="38" t="s">
        <v>60</v>
      </c>
      <c r="E53" s="45"/>
      <c r="F53" s="39">
        <f>4.8</f>
        <v>4.8</v>
      </c>
      <c r="G53" s="46"/>
      <c r="H53" s="46"/>
      <c r="I53" s="32"/>
      <c r="J53" s="47"/>
      <c r="K53" s="48"/>
      <c r="L53" s="49"/>
      <c r="M53" s="50"/>
      <c r="N53" s="50"/>
      <c r="O53" s="50"/>
      <c r="P53" s="50"/>
      <c r="Q53" s="50"/>
      <c r="R53" s="50"/>
      <c r="S53" s="50"/>
      <c r="T53" s="50"/>
      <c r="U53" s="50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51"/>
      <c r="BN53" s="51"/>
      <c r="BO53" s="51"/>
      <c r="BP53" s="51"/>
      <c r="BQ53" s="51"/>
      <c r="BR53" s="51"/>
      <c r="BS53" s="51"/>
      <c r="BT53" s="51"/>
    </row>
    <row r="54" spans="1:139" s="52" customFormat="1" ht="13.5" customHeight="1">
      <c r="A54" s="44"/>
      <c r="B54" s="37"/>
      <c r="C54" s="37"/>
      <c r="D54" s="38" t="s">
        <v>61</v>
      </c>
      <c r="E54" s="45"/>
      <c r="F54" s="39">
        <f>3.6</f>
        <v>3.6</v>
      </c>
      <c r="G54" s="46"/>
      <c r="H54" s="46"/>
      <c r="I54" s="32"/>
      <c r="J54" s="47"/>
      <c r="K54" s="48"/>
      <c r="L54" s="49"/>
      <c r="M54" s="50"/>
      <c r="N54" s="50"/>
      <c r="O54" s="50"/>
      <c r="P54" s="50"/>
      <c r="Q54" s="50"/>
      <c r="R54" s="50"/>
      <c r="S54" s="50"/>
      <c r="T54" s="50"/>
      <c r="U54" s="50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  <c r="AW54" s="51"/>
      <c r="AX54" s="51"/>
      <c r="AY54" s="51"/>
      <c r="AZ54" s="51"/>
      <c r="BA54" s="51"/>
      <c r="BB54" s="51"/>
      <c r="BC54" s="51"/>
      <c r="BD54" s="51"/>
      <c r="BE54" s="51"/>
      <c r="BF54" s="51"/>
      <c r="BG54" s="51"/>
      <c r="BH54" s="51"/>
      <c r="BI54" s="51"/>
      <c r="BJ54" s="51"/>
      <c r="BK54" s="51"/>
      <c r="BL54" s="51"/>
      <c r="BM54" s="51"/>
      <c r="BN54" s="51"/>
      <c r="BO54" s="51"/>
      <c r="BP54" s="51"/>
      <c r="BQ54" s="51"/>
      <c r="BR54" s="51"/>
      <c r="BS54" s="51"/>
      <c r="BT54" s="51"/>
    </row>
    <row r="55" spans="1:139" s="52" customFormat="1" ht="13.5" customHeight="1">
      <c r="A55" s="44"/>
      <c r="B55" s="37"/>
      <c r="C55" s="37"/>
      <c r="D55" s="38" t="s">
        <v>62</v>
      </c>
      <c r="E55" s="45"/>
      <c r="F55" s="39">
        <f>2.4</f>
        <v>2.4</v>
      </c>
      <c r="G55" s="46"/>
      <c r="H55" s="46"/>
      <c r="I55" s="32"/>
      <c r="J55" s="47"/>
      <c r="K55" s="48"/>
      <c r="L55" s="49"/>
      <c r="M55" s="50"/>
      <c r="N55" s="50"/>
      <c r="O55" s="50"/>
      <c r="P55" s="50"/>
      <c r="Q55" s="50"/>
      <c r="R55" s="50"/>
      <c r="S55" s="50"/>
      <c r="T55" s="50"/>
      <c r="U55" s="50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  <c r="BF55" s="51"/>
      <c r="BG55" s="51"/>
      <c r="BH55" s="51"/>
      <c r="BI55" s="51"/>
      <c r="BJ55" s="51"/>
      <c r="BK55" s="51"/>
      <c r="BL55" s="51"/>
      <c r="BM55" s="51"/>
      <c r="BN55" s="51"/>
      <c r="BO55" s="51"/>
      <c r="BP55" s="51"/>
      <c r="BQ55" s="51"/>
      <c r="BR55" s="51"/>
      <c r="BS55" s="51"/>
      <c r="BT55" s="51"/>
    </row>
    <row r="56" spans="1:139" s="26" customFormat="1" ht="13.5" customHeight="1">
      <c r="A56" s="85" t="s">
        <v>14</v>
      </c>
      <c r="B56" s="28">
        <v>790</v>
      </c>
      <c r="C56" s="29" t="s">
        <v>45</v>
      </c>
      <c r="D56" s="29" t="s">
        <v>46</v>
      </c>
      <c r="E56" s="86" t="s">
        <v>25</v>
      </c>
      <c r="F56" s="87">
        <v>1.1000000000000001</v>
      </c>
      <c r="G56" s="131"/>
      <c r="H56" s="88">
        <f>F56*G56</f>
        <v>0</v>
      </c>
      <c r="I56" s="32" t="s">
        <v>69</v>
      </c>
      <c r="J56" s="89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</row>
    <row r="57" spans="1:139" s="26" customFormat="1" ht="13.5" customHeight="1">
      <c r="A57" s="85">
        <v>7</v>
      </c>
      <c r="B57" s="28" t="s">
        <v>28</v>
      </c>
      <c r="C57" s="29" t="s">
        <v>31</v>
      </c>
      <c r="D57" s="29" t="s">
        <v>32</v>
      </c>
      <c r="E57" s="86" t="s">
        <v>26</v>
      </c>
      <c r="F57" s="87">
        <f>F58</f>
        <v>15</v>
      </c>
      <c r="G57" s="131"/>
      <c r="H57" s="88">
        <f>F57*G57</f>
        <v>0</v>
      </c>
      <c r="I57" s="32" t="s">
        <v>70</v>
      </c>
      <c r="J57" s="90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</row>
    <row r="58" spans="1:139" s="52" customFormat="1" ht="13.5" customHeight="1">
      <c r="A58" s="91"/>
      <c r="B58" s="29"/>
      <c r="C58" s="29"/>
      <c r="D58" s="92" t="s">
        <v>33</v>
      </c>
      <c r="E58" s="29"/>
      <c r="F58" s="93">
        <v>15</v>
      </c>
      <c r="G58" s="94"/>
      <c r="H58" s="94"/>
      <c r="I58" s="32"/>
      <c r="J58" s="48"/>
      <c r="K58" s="48"/>
      <c r="L58" s="49"/>
      <c r="M58" s="50"/>
      <c r="N58" s="50"/>
      <c r="O58" s="50"/>
      <c r="P58" s="50"/>
      <c r="Q58" s="50"/>
      <c r="R58" s="50"/>
      <c r="S58" s="50"/>
      <c r="T58" s="50"/>
      <c r="U58" s="50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1"/>
      <c r="BR58" s="51"/>
      <c r="BS58" s="51"/>
      <c r="BT58" s="51"/>
    </row>
    <row r="59" spans="1:139" s="52" customFormat="1" ht="13.5" customHeight="1">
      <c r="A59" s="91"/>
      <c r="B59" s="29"/>
      <c r="C59" s="29"/>
      <c r="D59" s="92" t="s">
        <v>27</v>
      </c>
      <c r="E59" s="29"/>
      <c r="F59" s="93"/>
      <c r="G59" s="94"/>
      <c r="H59" s="94"/>
      <c r="I59" s="95"/>
      <c r="J59" s="48"/>
      <c r="K59" s="48"/>
      <c r="L59" s="49"/>
      <c r="M59" s="50"/>
      <c r="N59" s="50"/>
      <c r="O59" s="50"/>
      <c r="P59" s="50"/>
      <c r="Q59" s="50"/>
      <c r="R59" s="50"/>
      <c r="S59" s="50"/>
      <c r="T59" s="50"/>
      <c r="U59" s="50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  <c r="BF59" s="51"/>
      <c r="BG59" s="51"/>
      <c r="BH59" s="51"/>
      <c r="BI59" s="51"/>
      <c r="BJ59" s="51"/>
      <c r="BK59" s="51"/>
      <c r="BL59" s="51"/>
      <c r="BM59" s="51"/>
      <c r="BN59" s="51"/>
      <c r="BO59" s="51"/>
      <c r="BP59" s="51"/>
      <c r="BQ59" s="51"/>
      <c r="BR59" s="51"/>
      <c r="BS59" s="51"/>
      <c r="BT59" s="51"/>
    </row>
    <row r="60" spans="1:139" s="26" customFormat="1" ht="21" customHeight="1">
      <c r="A60" s="96"/>
      <c r="B60" s="97"/>
      <c r="C60" s="97"/>
      <c r="D60" s="97" t="s">
        <v>18</v>
      </c>
      <c r="E60" s="97"/>
      <c r="F60" s="98"/>
      <c r="G60" s="99"/>
      <c r="H60" s="99">
        <f>H7</f>
        <v>0</v>
      </c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</row>
    <row r="61" spans="1:139">
      <c r="G61" s="103"/>
      <c r="H61" s="103"/>
    </row>
    <row r="62" spans="1:139" ht="13.5" customHeight="1">
      <c r="A62" s="124" t="s">
        <v>19</v>
      </c>
      <c r="B62" s="125"/>
      <c r="C62" s="126"/>
      <c r="D62" s="105" t="s">
        <v>43</v>
      </c>
      <c r="E62" s="106"/>
      <c r="F62" s="107"/>
      <c r="G62" s="108"/>
      <c r="H62" s="109">
        <f>H60</f>
        <v>0</v>
      </c>
      <c r="I62" s="6"/>
    </row>
    <row r="64" spans="1:139">
      <c r="A64" s="110" t="s">
        <v>20</v>
      </c>
      <c r="B64" s="111"/>
      <c r="C64" s="110"/>
      <c r="D64" s="110"/>
      <c r="E64" s="110"/>
      <c r="F64" s="110"/>
      <c r="G64" s="112"/>
      <c r="H64" s="110"/>
      <c r="I64" s="113"/>
    </row>
    <row r="65" spans="1:139" ht="27" customHeight="1">
      <c r="A65" s="127" t="s">
        <v>23</v>
      </c>
      <c r="B65" s="128"/>
      <c r="C65" s="128"/>
      <c r="D65" s="128"/>
      <c r="E65" s="128"/>
      <c r="F65" s="128"/>
      <c r="G65" s="128"/>
      <c r="H65" s="110"/>
      <c r="I65" s="114"/>
    </row>
    <row r="66" spans="1:139" ht="90" customHeight="1">
      <c r="A66" s="129" t="s">
        <v>24</v>
      </c>
      <c r="B66" s="130"/>
      <c r="C66" s="130"/>
      <c r="D66" s="130"/>
      <c r="E66" s="130"/>
      <c r="F66" s="130"/>
      <c r="G66" s="130"/>
      <c r="H66" s="110"/>
      <c r="I66" s="110"/>
    </row>
    <row r="67" spans="1:139">
      <c r="A67" s="120" t="s">
        <v>21</v>
      </c>
      <c r="B67" s="121"/>
      <c r="C67" s="121"/>
      <c r="D67" s="121"/>
      <c r="E67" s="121"/>
      <c r="F67" s="121"/>
      <c r="G67" s="121"/>
      <c r="H67" s="115"/>
      <c r="I67" s="116"/>
    </row>
    <row r="68" spans="1:139">
      <c r="A68" s="120" t="s">
        <v>22</v>
      </c>
      <c r="B68" s="121"/>
      <c r="C68" s="121"/>
      <c r="D68" s="121"/>
      <c r="E68" s="121"/>
      <c r="F68" s="121"/>
      <c r="G68" s="121"/>
      <c r="H68" s="115"/>
      <c r="I68" s="116"/>
    </row>
    <row r="69" spans="1:139" ht="40.5" customHeight="1">
      <c r="A69" s="119" t="s">
        <v>101</v>
      </c>
      <c r="B69" s="119"/>
      <c r="C69" s="119"/>
      <c r="D69" s="119"/>
      <c r="E69" s="119"/>
      <c r="F69" s="119"/>
      <c r="G69" s="119"/>
      <c r="H69" s="8"/>
      <c r="I69" s="26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</row>
  </sheetData>
  <sheetProtection algorithmName="SHA-512" hashValue="RSjuX3jxSDEy9SavLjtwYHK/mSmh91IvsXYUed1kKrWvg62wI0wNgpUwaFdLAH25LjkeL2nUtlThKLVwTDAaZA==" saltValue="dKmyz8vLMqWcv3YPGo//cw==" spinCount="100000" sheet="1" objects="1" scenarios="1"/>
  <mergeCells count="7">
    <mergeCell ref="A69:G69"/>
    <mergeCell ref="A68:G68"/>
    <mergeCell ref="A2:I2"/>
    <mergeCell ref="A62:C62"/>
    <mergeCell ref="A65:G65"/>
    <mergeCell ref="A66:G66"/>
    <mergeCell ref="A67:G67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D.1.1.c.04. VÝP. OSTATNÍCH VÝR.</vt:lpstr>
      <vt:lpstr>'D.1.1.c.04. VÝP. OSTATNÍCH VÝR.'!Oblast_tisku</vt:lpstr>
      <vt:lpstr>'D.1.1.c.04. VÝP. OSTATNÍCH VÝR.'!Print_Area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2022-09-21T12:36:19Z</dcterms:modified>
</cp:coreProperties>
</file>